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35850" windowHeight="7815" tabRatio="141" activeTab="0"/>
  </bookViews>
  <sheets>
    <sheet name="AUD48" sheetId="1" r:id="rId1"/>
    <sheet name="GLUTRIIJ" sheetId="2" r:id="rId2"/>
  </sheets>
  <definedNames>
    <definedName name="_xlnm.Print_Area" localSheetId="0">'AUD48'!$A$1:$I$35</definedName>
  </definedNames>
  <calcPr fullCalcOnLoad="1"/>
</workbook>
</file>

<file path=xl/sharedStrings.xml><?xml version="1.0" encoding="utf-8"?>
<sst xmlns="http://schemas.openxmlformats.org/spreadsheetml/2006/main" count="54" uniqueCount="52">
  <si>
    <t>Amount</t>
  </si>
  <si>
    <t>Debit:</t>
  </si>
  <si>
    <t>Dept Name:</t>
  </si>
  <si>
    <t>Credit:</t>
  </si>
  <si>
    <t>Prepared By:</t>
  </si>
  <si>
    <t>Net:</t>
  </si>
  <si>
    <t>Phone:</t>
  </si>
  <si>
    <t>14/15</t>
  </si>
  <si>
    <t>Records:</t>
  </si>
  <si>
    <t>Date:</t>
  </si>
  <si>
    <t>DEBIT</t>
  </si>
  <si>
    <t>CREDIT</t>
  </si>
  <si>
    <t>GL KEY</t>
  </si>
  <si>
    <t>GL OBJECT</t>
  </si>
  <si>
    <t>JL KEY</t>
  </si>
  <si>
    <t>JL OBJECT</t>
  </si>
  <si>
    <t>PEID</t>
  </si>
  <si>
    <t>Explanation or Itemization</t>
  </si>
  <si>
    <t>APPROVED BY</t>
  </si>
  <si>
    <t>SIGNATURE</t>
  </si>
  <si>
    <t>DATE</t>
  </si>
  <si>
    <t>**Save ".csv" file; delete headers before saving; transfer file to app server; rename file to a name that is all-caps, alphanumeric, starts with a letter, and no file extension; pad to 512 (e.g. pad 512 FILENAME)</t>
  </si>
  <si>
    <t>Set ID (16)</t>
  </si>
  <si>
    <t>JEID (16)</t>
  </si>
  <si>
    <t>Description (30)</t>
  </si>
  <si>
    <t>Sec. Ref (16)</t>
  </si>
  <si>
    <t>PEID (12)</t>
  </si>
  <si>
    <t>PEDB (1)</t>
  </si>
  <si>
    <t>CKID (2)</t>
  </si>
  <si>
    <t>CK Num (8)</t>
  </si>
  <si>
    <t>Date (8)</t>
  </si>
  <si>
    <t>GL Key (10)</t>
  </si>
  <si>
    <t>GL Obj (8)</t>
  </si>
  <si>
    <t>JL Key (10)</t>
  </si>
  <si>
    <t>JL Obj (8)</t>
  </si>
  <si>
    <t>N/A</t>
  </si>
  <si>
    <t>Misc (4)</t>
  </si>
  <si>
    <t>GL Ledger (2)</t>
  </si>
  <si>
    <t>JL Ledger (2)</t>
  </si>
  <si>
    <t>JE Tr. Type (2)</t>
  </si>
  <si>
    <t>Units (18)</t>
  </si>
  <si>
    <t>DR Amt (18)</t>
  </si>
  <si>
    <t>CR Amt (18)</t>
  </si>
  <si>
    <t>Subs Flag (2)</t>
  </si>
  <si>
    <t>Non-JE Tr.Type (2)</t>
  </si>
  <si>
    <t>Work Order (12)</t>
  </si>
  <si>
    <t>Creator (8)</t>
  </si>
  <si>
    <t>Contract No (16)</t>
  </si>
  <si>
    <t>Sec. Date (8)</t>
  </si>
  <si>
    <r>
      <t xml:space="preserve">DESCRIPTION </t>
    </r>
    <r>
      <rPr>
        <b/>
        <sz val="10"/>
        <rFont val="Calibri"/>
        <family val="2"/>
      </rPr>
      <t xml:space="preserve"> </t>
    </r>
    <r>
      <rPr>
        <sz val="10"/>
        <color indexed="55"/>
        <rFont val="Calibri"/>
        <family val="2"/>
      </rPr>
      <t xml:space="preserve"> (30)</t>
    </r>
  </si>
  <si>
    <r>
      <t>SECONDARY REF</t>
    </r>
    <r>
      <rPr>
        <sz val="10"/>
        <color indexed="55"/>
        <rFont val="Calibri"/>
        <family val="2"/>
      </rPr>
      <t xml:space="preserve"> (16)</t>
    </r>
  </si>
  <si>
    <t xml:space="preserve">COUNTY OF SANTA CRUZ
JOURNAL ENTRY FORM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</si>
</sst>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00000"/>
    <numFmt numFmtId="166" formatCode="m/d/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sz val="11"/>
      <color indexed="2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55"/>
      <name val="Calibri"/>
      <family val="2"/>
    </font>
    <font>
      <sz val="10"/>
      <color indexed="23"/>
      <name val="Calibri"/>
      <family val="2"/>
    </font>
    <font>
      <sz val="10"/>
      <color indexed="12"/>
      <name val="Calibri"/>
      <family val="2"/>
    </font>
    <font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sz val="11"/>
      <color theme="0" tint="-0.3499799966812134"/>
      <name val="Calibri"/>
      <family val="2"/>
    </font>
    <font>
      <b/>
      <sz val="11"/>
      <color theme="0" tint="-0.3499799966812134"/>
      <name val="Calibri"/>
      <family val="2"/>
    </font>
    <font>
      <sz val="10"/>
      <color theme="0" tint="-0.3499799966812134"/>
      <name val="Calibri"/>
      <family val="2"/>
    </font>
    <font>
      <sz val="10"/>
      <color theme="0" tint="-0.4999699890613556"/>
      <name val="Calibri"/>
      <family val="2"/>
    </font>
    <font>
      <sz val="10"/>
      <color rgb="FF0000FF"/>
      <name val="Calibri"/>
      <family val="2"/>
    </font>
    <font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center"/>
      <protection/>
    </xf>
    <xf numFmtId="4" fontId="3" fillId="0" borderId="10" xfId="60" applyNumberFormat="1" applyFont="1" applyBorder="1" applyAlignment="1">
      <alignment horizontal="center" vertical="center"/>
      <protection/>
    </xf>
    <xf numFmtId="4" fontId="3" fillId="0" borderId="11" xfId="60" applyNumberFormat="1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0" xfId="60" applyFont="1" applyAlignment="1">
      <alignment/>
      <protection/>
    </xf>
    <xf numFmtId="0" fontId="47" fillId="0" borderId="0" xfId="60" applyFont="1" applyAlignment="1">
      <alignment/>
      <protection/>
    </xf>
    <xf numFmtId="0" fontId="4" fillId="0" borderId="0" xfId="60" applyFont="1" applyBorder="1" applyAlignment="1">
      <alignment/>
      <protection/>
    </xf>
    <xf numFmtId="0" fontId="3" fillId="0" borderId="0" xfId="60" applyFont="1" applyBorder="1" applyAlignment="1">
      <alignment/>
      <protection/>
    </xf>
    <xf numFmtId="0" fontId="3" fillId="0" borderId="0" xfId="60" applyFont="1" applyBorder="1" applyAlignment="1">
      <alignment horizontal="center"/>
      <protection/>
    </xf>
    <xf numFmtId="0" fontId="47" fillId="0" borderId="0" xfId="60" applyFont="1" applyBorder="1" applyAlignment="1">
      <alignment/>
      <protection/>
    </xf>
    <xf numFmtId="0" fontId="48" fillId="0" borderId="0" xfId="60" applyFont="1" applyAlignment="1">
      <alignment horizontal="center"/>
      <protection/>
    </xf>
    <xf numFmtId="0" fontId="49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48" fillId="0" borderId="0" xfId="60" applyFont="1" applyBorder="1" applyAlignment="1">
      <alignment horizontal="center"/>
      <protection/>
    </xf>
    <xf numFmtId="0" fontId="49" fillId="0" borderId="0" xfId="60" applyFont="1" applyBorder="1" applyAlignment="1">
      <alignment horizontal="center"/>
      <protection/>
    </xf>
    <xf numFmtId="0" fontId="47" fillId="0" borderId="0" xfId="60" applyFont="1" applyBorder="1" applyAlignment="1">
      <alignment horizontal="center"/>
      <protection/>
    </xf>
    <xf numFmtId="0" fontId="47" fillId="0" borderId="0" xfId="60" applyFont="1" applyAlignment="1">
      <alignment horizontal="center"/>
      <protection/>
    </xf>
    <xf numFmtId="0" fontId="5" fillId="0" borderId="0" xfId="61" applyFont="1">
      <alignment/>
      <protection/>
    </xf>
    <xf numFmtId="0" fontId="2" fillId="0" borderId="0" xfId="61" applyFont="1" applyFill="1" applyAlignment="1">
      <alignment horizontal="center"/>
      <protection/>
    </xf>
    <xf numFmtId="0" fontId="2" fillId="0" borderId="0" xfId="61" applyFont="1" applyAlignment="1">
      <alignment horizontal="center"/>
      <protection/>
    </xf>
    <xf numFmtId="0" fontId="2" fillId="0" borderId="0" xfId="61" applyFont="1">
      <alignment/>
      <protection/>
    </xf>
    <xf numFmtId="0" fontId="2" fillId="0" borderId="0" xfId="61" applyFont="1" applyFill="1">
      <alignment/>
      <protection/>
    </xf>
    <xf numFmtId="0" fontId="2" fillId="0" borderId="0" xfId="61">
      <alignment/>
      <protection/>
    </xf>
    <xf numFmtId="0" fontId="2" fillId="32" borderId="0" xfId="61" applyFill="1">
      <alignment/>
      <protection/>
    </xf>
    <xf numFmtId="166" fontId="2" fillId="32" borderId="0" xfId="61" applyNumberFormat="1" applyFill="1">
      <alignment/>
      <protection/>
    </xf>
    <xf numFmtId="0" fontId="2" fillId="32" borderId="0" xfId="61" applyFill="1" applyAlignment="1">
      <alignment horizontal="center"/>
      <protection/>
    </xf>
    <xf numFmtId="0" fontId="3" fillId="0" borderId="13" xfId="60" applyFont="1" applyBorder="1" applyAlignment="1">
      <alignment horizontal="left" vertical="center" indent="1"/>
      <protection/>
    </xf>
    <xf numFmtId="0" fontId="4" fillId="0" borderId="0" xfId="60" applyFont="1" applyAlignment="1">
      <alignment horizontal="center"/>
      <protection/>
    </xf>
    <xf numFmtId="0" fontId="2" fillId="0" borderId="0" xfId="61" applyFont="1" applyFill="1" applyAlignment="1">
      <alignment horizontal="right"/>
      <protection/>
    </xf>
    <xf numFmtId="0" fontId="5" fillId="0" borderId="0" xfId="61" applyFont="1" applyAlignment="1">
      <alignment horizontal="right"/>
      <protection/>
    </xf>
    <xf numFmtId="0" fontId="2" fillId="32" borderId="0" xfId="61" applyFill="1" applyAlignment="1">
      <alignment horizontal="right"/>
      <protection/>
    </xf>
    <xf numFmtId="0" fontId="2" fillId="0" borderId="0" xfId="61" applyAlignment="1">
      <alignment horizontal="right"/>
      <protection/>
    </xf>
    <xf numFmtId="0" fontId="50" fillId="0" borderId="0" xfId="60" applyFont="1" applyAlignment="1">
      <alignment horizontal="center"/>
      <protection/>
    </xf>
    <xf numFmtId="0" fontId="9" fillId="0" borderId="0" xfId="60" applyFont="1" applyAlignment="1">
      <alignment/>
      <protection/>
    </xf>
    <xf numFmtId="0" fontId="51" fillId="0" borderId="0" xfId="60" applyFont="1" applyAlignment="1">
      <alignment/>
      <protection/>
    </xf>
    <xf numFmtId="0" fontId="3" fillId="33" borderId="0" xfId="60" applyFont="1" applyFill="1" applyAlignment="1">
      <alignment horizontal="right" indent="1"/>
      <protection/>
    </xf>
    <xf numFmtId="4" fontId="3" fillId="33" borderId="0" xfId="60" applyNumberFormat="1" applyFont="1" applyFill="1" applyAlignment="1">
      <alignment horizontal="right" indent="1"/>
      <protection/>
    </xf>
    <xf numFmtId="0" fontId="3" fillId="33" borderId="0" xfId="60" applyFont="1" applyFill="1" applyAlignment="1" quotePrefix="1">
      <alignment/>
      <protection/>
    </xf>
    <xf numFmtId="0" fontId="3" fillId="33" borderId="0" xfId="60" applyFont="1" applyFill="1" applyAlignment="1" quotePrefix="1">
      <alignment horizontal="left" indent="1"/>
      <protection/>
    </xf>
    <xf numFmtId="0" fontId="4" fillId="33" borderId="0" xfId="60" applyFont="1" applyFill="1" applyAlignment="1">
      <alignment horizontal="center"/>
      <protection/>
    </xf>
    <xf numFmtId="0" fontId="4" fillId="0" borderId="14" xfId="60" applyFont="1" applyBorder="1" applyAlignment="1">
      <alignment/>
      <protection/>
    </xf>
    <xf numFmtId="0" fontId="4" fillId="0" borderId="15" xfId="60" applyFont="1" applyBorder="1" applyAlignment="1">
      <alignment/>
      <protection/>
    </xf>
    <xf numFmtId="14" fontId="4" fillId="33" borderId="15" xfId="60" applyNumberFormat="1" applyFont="1" applyFill="1" applyBorder="1" applyAlignment="1" quotePrefix="1">
      <alignment horizontal="left" indent="1"/>
      <protection/>
    </xf>
    <xf numFmtId="39" fontId="0" fillId="33" borderId="0" xfId="42" applyNumberFormat="1" applyFont="1" applyFill="1" applyAlignment="1">
      <alignment horizontal="right"/>
    </xf>
    <xf numFmtId="37" fontId="4" fillId="33" borderId="0" xfId="42" applyNumberFormat="1" applyFont="1" applyFill="1" applyBorder="1" applyAlignment="1">
      <alignment horizontal="right"/>
    </xf>
    <xf numFmtId="164" fontId="52" fillId="0" borderId="13" xfId="60" applyNumberFormat="1" applyFont="1" applyFill="1" applyBorder="1" applyAlignment="1" applyProtection="1">
      <alignment horizontal="center"/>
      <protection/>
    </xf>
    <xf numFmtId="165" fontId="52" fillId="0" borderId="13" xfId="60" applyNumberFormat="1" applyFont="1" applyFill="1" applyBorder="1" applyAlignment="1" applyProtection="1">
      <alignment horizontal="center"/>
      <protection/>
    </xf>
    <xf numFmtId="0" fontId="52" fillId="0" borderId="13" xfId="60" applyFont="1" applyBorder="1" applyAlignment="1">
      <alignment/>
      <protection/>
    </xf>
    <xf numFmtId="4" fontId="52" fillId="0" borderId="16" xfId="44" applyNumberFormat="1" applyFont="1" applyBorder="1" applyAlignment="1">
      <alignment horizontal="right" indent="1"/>
    </xf>
    <xf numFmtId="4" fontId="52" fillId="0" borderId="13" xfId="44" applyNumberFormat="1" applyFont="1" applyBorder="1" applyAlignment="1">
      <alignment horizontal="right" indent="1"/>
    </xf>
    <xf numFmtId="0" fontId="52" fillId="0" borderId="13" xfId="60" applyFont="1" applyBorder="1" applyAlignment="1">
      <alignment horizontal="left" indent="1"/>
      <protection/>
    </xf>
    <xf numFmtId="16" fontId="52" fillId="0" borderId="13" xfId="60" applyNumberFormat="1" applyFont="1" applyBorder="1" applyAlignment="1">
      <alignment horizontal="left" indent="1"/>
      <protection/>
    </xf>
    <xf numFmtId="165" fontId="52" fillId="0" borderId="13" xfId="60" applyNumberFormat="1" applyFont="1" applyFill="1" applyBorder="1" applyAlignment="1" applyProtection="1" quotePrefix="1">
      <alignment horizontal="center"/>
      <protection/>
    </xf>
    <xf numFmtId="0" fontId="53" fillId="33" borderId="14" xfId="60" applyFont="1" applyFill="1" applyBorder="1" applyAlignment="1">
      <alignment horizontal="left" indent="1"/>
      <protection/>
    </xf>
    <xf numFmtId="0" fontId="53" fillId="33" borderId="15" xfId="60" applyFont="1" applyFill="1" applyBorder="1" applyAlignment="1">
      <alignment horizontal="left" indent="1"/>
      <protection/>
    </xf>
    <xf numFmtId="0" fontId="53" fillId="33" borderId="15" xfId="60" applyFont="1" applyFill="1" applyBorder="1" applyAlignment="1">
      <alignment/>
      <protection/>
    </xf>
    <xf numFmtId="0" fontId="3" fillId="33" borderId="13" xfId="60" applyFont="1" applyFill="1" applyBorder="1" applyAlignment="1">
      <alignment horizontal="center"/>
      <protection/>
    </xf>
    <xf numFmtId="0" fontId="4" fillId="33" borderId="0" xfId="60" applyFont="1" applyFill="1" applyBorder="1" applyAlignment="1">
      <alignment/>
      <protection/>
    </xf>
    <xf numFmtId="0" fontId="53" fillId="33" borderId="17" xfId="60" applyFont="1" applyFill="1" applyBorder="1" applyAlignment="1">
      <alignment/>
      <protection/>
    </xf>
    <xf numFmtId="0" fontId="53" fillId="33" borderId="18" xfId="60" applyFont="1" applyFill="1" applyBorder="1" applyAlignment="1">
      <alignment/>
      <protection/>
    </xf>
    <xf numFmtId="0" fontId="3" fillId="33" borderId="0" xfId="60" applyFont="1" applyFill="1" applyAlignment="1">
      <alignment horizontal="left" wrapText="1"/>
      <protection/>
    </xf>
    <xf numFmtId="0" fontId="53" fillId="33" borderId="19" xfId="60" applyFont="1" applyFill="1" applyBorder="1" applyAlignment="1">
      <alignment horizontal="left" vertical="top" wrapText="1" indent="1"/>
      <protection/>
    </xf>
    <xf numFmtId="0" fontId="53" fillId="33" borderId="20" xfId="60" applyFont="1" applyFill="1" applyBorder="1" applyAlignment="1">
      <alignment horizontal="left" vertical="top" wrapText="1" indent="1"/>
      <protection/>
    </xf>
    <xf numFmtId="0" fontId="53" fillId="33" borderId="17" xfId="60" applyFont="1" applyFill="1" applyBorder="1" applyAlignment="1">
      <alignment horizontal="left" vertical="top" wrapText="1" indent="1"/>
      <protection/>
    </xf>
    <xf numFmtId="0" fontId="53" fillId="33" borderId="21" xfId="60" applyFont="1" applyFill="1" applyBorder="1" applyAlignment="1">
      <alignment horizontal="left" vertical="top" wrapText="1" indent="1"/>
      <protection/>
    </xf>
    <xf numFmtId="0" fontId="53" fillId="33" borderId="14" xfId="60" applyFont="1" applyFill="1" applyBorder="1" applyAlignment="1">
      <alignment horizontal="left" vertical="top" wrapText="1" indent="1"/>
      <protection/>
    </xf>
    <xf numFmtId="0" fontId="53" fillId="33" borderId="18" xfId="60" applyFont="1" applyFill="1" applyBorder="1" applyAlignment="1">
      <alignment horizontal="left" vertical="top" wrapText="1" indent="1"/>
      <protection/>
    </xf>
    <xf numFmtId="0" fontId="3" fillId="33" borderId="19" xfId="60" applyFont="1" applyFill="1" applyBorder="1" applyAlignment="1">
      <alignment horizontal="left" vertical="top"/>
      <protection/>
    </xf>
    <xf numFmtId="0" fontId="3" fillId="33" borderId="17" xfId="60" applyFont="1" applyFill="1" applyBorder="1" applyAlignment="1">
      <alignment horizontal="left" vertical="top"/>
      <protection/>
    </xf>
    <xf numFmtId="0" fontId="3" fillId="33" borderId="21" xfId="60" applyFont="1" applyFill="1" applyBorder="1" applyAlignment="1">
      <alignment horizontal="left" vertical="top"/>
      <protection/>
    </xf>
    <xf numFmtId="0" fontId="3" fillId="33" borderId="18" xfId="60" applyFont="1" applyFill="1" applyBorder="1" applyAlignment="1">
      <alignment horizontal="left" vertical="top"/>
      <protection/>
    </xf>
    <xf numFmtId="0" fontId="3" fillId="0" borderId="12" xfId="60" applyFont="1" applyBorder="1" applyAlignment="1">
      <alignment horizontal="left" vertical="top"/>
      <protection/>
    </xf>
    <xf numFmtId="0" fontId="3" fillId="0" borderId="22" xfId="60" applyFont="1" applyBorder="1" applyAlignment="1">
      <alignment horizontal="left" vertical="top"/>
      <protection/>
    </xf>
    <xf numFmtId="0" fontId="4" fillId="33" borderId="0" xfId="60" applyFont="1" applyFill="1" applyAlignment="1">
      <alignment horizontal="center"/>
      <protection/>
    </xf>
    <xf numFmtId="0" fontId="3" fillId="33" borderId="23" xfId="60" applyFont="1" applyFill="1" applyBorder="1" applyAlignment="1">
      <alignment horizontal="center"/>
      <protection/>
    </xf>
    <xf numFmtId="0" fontId="3" fillId="33" borderId="15" xfId="60" applyFont="1" applyFill="1" applyBorder="1" applyAlignment="1">
      <alignment horizontal="center"/>
      <protection/>
    </xf>
    <xf numFmtId="0" fontId="3" fillId="33" borderId="16" xfId="60" applyFont="1" applyFill="1" applyBorder="1" applyAlignment="1">
      <alignment horizontal="center"/>
      <protection/>
    </xf>
    <xf numFmtId="0" fontId="3" fillId="33" borderId="23" xfId="60" applyFont="1" applyFill="1" applyBorder="1" applyAlignment="1">
      <alignment horizontal="left" indent="1"/>
      <protection/>
    </xf>
    <xf numFmtId="0" fontId="3" fillId="33" borderId="15" xfId="60" applyFont="1" applyFill="1" applyBorder="1" applyAlignment="1">
      <alignment horizontal="left" indent="1"/>
      <protection/>
    </xf>
    <xf numFmtId="0" fontId="3" fillId="33" borderId="16" xfId="60" applyFont="1" applyFill="1" applyBorder="1" applyAlignment="1">
      <alignment horizontal="left" inden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10</xdr:row>
      <xdr:rowOff>95250</xdr:rowOff>
    </xdr:from>
    <xdr:to>
      <xdr:col>7</xdr:col>
      <xdr:colOff>228600</xdr:colOff>
      <xdr:row>20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895475" y="1714500"/>
          <a:ext cx="4648200" cy="168592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 can either delete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all headers prior to saving as csv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When running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GLUTRIIJ, indicate the number of headerlines to skip under the options drop down.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After uploading the above, you can manually add text to the JEID, by going into One Solution GLJEUM,  opening the Set ID, and clicking on the Text Tab.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H3" sqref="H3"/>
    </sheetView>
  </sheetViews>
  <sheetFormatPr defaultColWidth="10.28125" defaultRowHeight="15"/>
  <cols>
    <col min="1" max="4" width="9.7109375" style="1" customWidth="1"/>
    <col min="5" max="5" width="13.7109375" style="1" customWidth="1"/>
    <col min="6" max="6" width="13.57421875" style="1" bestFit="1" customWidth="1"/>
    <col min="7" max="7" width="33.140625" style="1" bestFit="1" customWidth="1"/>
    <col min="8" max="8" width="20.8515625" style="1" bestFit="1" customWidth="1"/>
    <col min="9" max="9" width="11.28125" style="1" bestFit="1" customWidth="1"/>
    <col min="10" max="10" width="3.7109375" style="13" customWidth="1"/>
    <col min="11" max="11" width="3.7109375" style="30" customWidth="1"/>
    <col min="12" max="13" width="10.28125" style="1" customWidth="1"/>
    <col min="14" max="15" width="7.7109375" style="1" customWidth="1"/>
    <col min="16" max="16384" width="10.28125" style="1" customWidth="1"/>
  </cols>
  <sheetData>
    <row r="1" spans="1:9" ht="15" customHeight="1">
      <c r="A1" s="63" t="s">
        <v>51</v>
      </c>
      <c r="B1" s="63"/>
      <c r="C1" s="63"/>
      <c r="D1" s="63"/>
      <c r="E1" s="38" t="s">
        <v>1</v>
      </c>
      <c r="F1" s="46">
        <f>SUM(E7:E31)</f>
        <v>0</v>
      </c>
      <c r="G1" s="38" t="s">
        <v>2</v>
      </c>
      <c r="H1" s="56"/>
      <c r="I1" s="43"/>
    </row>
    <row r="2" spans="1:9" ht="15">
      <c r="A2" s="63"/>
      <c r="B2" s="63"/>
      <c r="C2" s="63"/>
      <c r="D2" s="63"/>
      <c r="E2" s="38" t="s">
        <v>3</v>
      </c>
      <c r="F2" s="46">
        <f>SUM(F7:F31)</f>
        <v>0</v>
      </c>
      <c r="G2" s="38" t="s">
        <v>4</v>
      </c>
      <c r="H2" s="57"/>
      <c r="I2" s="44"/>
    </row>
    <row r="3" spans="1:9" ht="15">
      <c r="A3" s="42"/>
      <c r="B3" s="42"/>
      <c r="C3" s="42"/>
      <c r="D3" s="42"/>
      <c r="E3" s="39" t="s">
        <v>5</v>
      </c>
      <c r="F3" s="46">
        <f>F1-F2</f>
        <v>0</v>
      </c>
      <c r="G3" s="38" t="s">
        <v>6</v>
      </c>
      <c r="H3" s="58"/>
      <c r="I3" s="44"/>
    </row>
    <row r="4" spans="1:9" ht="15">
      <c r="A4" s="41" t="s">
        <v>7</v>
      </c>
      <c r="B4" s="40"/>
      <c r="C4" s="40"/>
      <c r="D4" s="40"/>
      <c r="E4" s="39" t="s">
        <v>8</v>
      </c>
      <c r="F4" s="47">
        <f>COUNTA(G7:G31)</f>
        <v>0</v>
      </c>
      <c r="G4" s="38" t="s">
        <v>9</v>
      </c>
      <c r="H4" s="45">
        <f ca="1">TODAY()</f>
        <v>42122</v>
      </c>
      <c r="I4" s="44"/>
    </row>
    <row r="5" spans="1:9" ht="6" customHeight="1">
      <c r="A5" s="76"/>
      <c r="B5" s="76"/>
      <c r="C5" s="76"/>
      <c r="D5" s="76"/>
      <c r="E5" s="76"/>
      <c r="F5" s="76"/>
      <c r="G5" s="76"/>
      <c r="H5" s="76"/>
      <c r="I5" s="76"/>
    </row>
    <row r="6" spans="1:11" s="7" customFormat="1" ht="18" customHeight="1">
      <c r="A6" s="5" t="s">
        <v>12</v>
      </c>
      <c r="B6" s="6" t="s">
        <v>13</v>
      </c>
      <c r="C6" s="5" t="s">
        <v>14</v>
      </c>
      <c r="D6" s="6" t="s">
        <v>15</v>
      </c>
      <c r="E6" s="3" t="s">
        <v>10</v>
      </c>
      <c r="F6" s="4" t="s">
        <v>11</v>
      </c>
      <c r="G6" s="29" t="s">
        <v>49</v>
      </c>
      <c r="H6" s="29" t="s">
        <v>50</v>
      </c>
      <c r="I6" s="6" t="s">
        <v>16</v>
      </c>
      <c r="J6" s="14"/>
      <c r="K6" s="15"/>
    </row>
    <row r="7" spans="1:11" s="36" customFormat="1" ht="17.25" customHeight="1">
      <c r="A7" s="48"/>
      <c r="B7" s="49"/>
      <c r="C7" s="50"/>
      <c r="D7" s="50"/>
      <c r="E7" s="51"/>
      <c r="F7" s="52"/>
      <c r="G7" s="53"/>
      <c r="H7" s="54"/>
      <c r="I7" s="50"/>
      <c r="J7" s="35">
        <f aca="true" t="shared" si="0" ref="J7:K31">LEN(G7)</f>
        <v>0</v>
      </c>
      <c r="K7" s="35">
        <f t="shared" si="0"/>
        <v>0</v>
      </c>
    </row>
    <row r="8" spans="1:11" s="37" customFormat="1" ht="17.25" customHeight="1">
      <c r="A8" s="48"/>
      <c r="B8" s="55"/>
      <c r="C8" s="50"/>
      <c r="D8" s="50"/>
      <c r="E8" s="51"/>
      <c r="F8" s="52"/>
      <c r="G8" s="53"/>
      <c r="H8" s="54"/>
      <c r="I8" s="50"/>
      <c r="J8" s="35">
        <f t="shared" si="0"/>
        <v>0</v>
      </c>
      <c r="K8" s="35">
        <f t="shared" si="0"/>
        <v>0</v>
      </c>
    </row>
    <row r="9" spans="1:11" s="37" customFormat="1" ht="17.25" customHeight="1">
      <c r="A9" s="48"/>
      <c r="B9" s="55"/>
      <c r="C9" s="50"/>
      <c r="D9" s="50"/>
      <c r="E9" s="51"/>
      <c r="F9" s="52"/>
      <c r="G9" s="53"/>
      <c r="H9" s="54"/>
      <c r="I9" s="50"/>
      <c r="J9" s="35">
        <f t="shared" si="0"/>
        <v>0</v>
      </c>
      <c r="K9" s="35">
        <f t="shared" si="0"/>
        <v>0</v>
      </c>
    </row>
    <row r="10" spans="1:11" s="37" customFormat="1" ht="17.25" customHeight="1">
      <c r="A10" s="48"/>
      <c r="B10" s="55"/>
      <c r="C10" s="50"/>
      <c r="D10" s="50"/>
      <c r="E10" s="51"/>
      <c r="F10" s="52"/>
      <c r="G10" s="53"/>
      <c r="H10" s="54"/>
      <c r="I10" s="50"/>
      <c r="J10" s="35">
        <f t="shared" si="0"/>
        <v>0</v>
      </c>
      <c r="K10" s="35">
        <f t="shared" si="0"/>
        <v>0</v>
      </c>
    </row>
    <row r="11" spans="1:11" s="37" customFormat="1" ht="17.25" customHeight="1">
      <c r="A11" s="48"/>
      <c r="B11" s="55"/>
      <c r="C11" s="50"/>
      <c r="D11" s="50"/>
      <c r="E11" s="51"/>
      <c r="F11" s="52"/>
      <c r="G11" s="53"/>
      <c r="H11" s="54"/>
      <c r="I11" s="50"/>
      <c r="J11" s="35">
        <f t="shared" si="0"/>
        <v>0</v>
      </c>
      <c r="K11" s="35">
        <f t="shared" si="0"/>
        <v>0</v>
      </c>
    </row>
    <row r="12" spans="1:11" s="37" customFormat="1" ht="17.25" customHeight="1">
      <c r="A12" s="48"/>
      <c r="B12" s="55"/>
      <c r="C12" s="50"/>
      <c r="D12" s="50"/>
      <c r="E12" s="51"/>
      <c r="F12" s="52"/>
      <c r="G12" s="53"/>
      <c r="H12" s="54"/>
      <c r="I12" s="50"/>
      <c r="J12" s="35">
        <f t="shared" si="0"/>
        <v>0</v>
      </c>
      <c r="K12" s="35">
        <f t="shared" si="0"/>
        <v>0</v>
      </c>
    </row>
    <row r="13" spans="1:11" s="37" customFormat="1" ht="17.25" customHeight="1">
      <c r="A13" s="48"/>
      <c r="B13" s="55"/>
      <c r="C13" s="50"/>
      <c r="D13" s="50"/>
      <c r="E13" s="51"/>
      <c r="F13" s="52"/>
      <c r="G13" s="53"/>
      <c r="H13" s="54"/>
      <c r="I13" s="50"/>
      <c r="J13" s="35">
        <f t="shared" si="0"/>
        <v>0</v>
      </c>
      <c r="K13" s="35">
        <f t="shared" si="0"/>
        <v>0</v>
      </c>
    </row>
    <row r="14" spans="1:11" s="37" customFormat="1" ht="17.25" customHeight="1">
      <c r="A14" s="48"/>
      <c r="B14" s="55"/>
      <c r="C14" s="50"/>
      <c r="D14" s="50"/>
      <c r="E14" s="51"/>
      <c r="F14" s="52"/>
      <c r="G14" s="53"/>
      <c r="H14" s="54"/>
      <c r="I14" s="50"/>
      <c r="J14" s="35">
        <f t="shared" si="0"/>
        <v>0</v>
      </c>
      <c r="K14" s="35">
        <f t="shared" si="0"/>
        <v>0</v>
      </c>
    </row>
    <row r="15" spans="1:11" s="37" customFormat="1" ht="17.25" customHeight="1">
      <c r="A15" s="48"/>
      <c r="B15" s="55"/>
      <c r="C15" s="50"/>
      <c r="D15" s="50"/>
      <c r="E15" s="51"/>
      <c r="F15" s="52"/>
      <c r="G15" s="53"/>
      <c r="H15" s="54"/>
      <c r="I15" s="50"/>
      <c r="J15" s="35">
        <f t="shared" si="0"/>
        <v>0</v>
      </c>
      <c r="K15" s="35">
        <f t="shared" si="0"/>
        <v>0</v>
      </c>
    </row>
    <row r="16" spans="1:11" s="37" customFormat="1" ht="17.25" customHeight="1">
      <c r="A16" s="48"/>
      <c r="B16" s="55"/>
      <c r="C16" s="50"/>
      <c r="D16" s="50"/>
      <c r="E16" s="51"/>
      <c r="F16" s="52"/>
      <c r="G16" s="53"/>
      <c r="H16" s="54"/>
      <c r="I16" s="50"/>
      <c r="J16" s="35">
        <f t="shared" si="0"/>
        <v>0</v>
      </c>
      <c r="K16" s="35">
        <f t="shared" si="0"/>
        <v>0</v>
      </c>
    </row>
    <row r="17" spans="1:11" s="37" customFormat="1" ht="17.25" customHeight="1">
      <c r="A17" s="48"/>
      <c r="B17" s="55"/>
      <c r="C17" s="50"/>
      <c r="D17" s="50"/>
      <c r="E17" s="51"/>
      <c r="F17" s="52"/>
      <c r="G17" s="53"/>
      <c r="H17" s="54"/>
      <c r="I17" s="50"/>
      <c r="J17" s="35">
        <f t="shared" si="0"/>
        <v>0</v>
      </c>
      <c r="K17" s="35">
        <f t="shared" si="0"/>
        <v>0</v>
      </c>
    </row>
    <row r="18" spans="1:11" s="37" customFormat="1" ht="17.25" customHeight="1">
      <c r="A18" s="48"/>
      <c r="B18" s="55"/>
      <c r="C18" s="50"/>
      <c r="D18" s="50"/>
      <c r="E18" s="51"/>
      <c r="F18" s="52"/>
      <c r="G18" s="53"/>
      <c r="H18" s="54"/>
      <c r="I18" s="50"/>
      <c r="J18" s="35">
        <f t="shared" si="0"/>
        <v>0</v>
      </c>
      <c r="K18" s="35">
        <f t="shared" si="0"/>
        <v>0</v>
      </c>
    </row>
    <row r="19" spans="1:11" s="37" customFormat="1" ht="17.25" customHeight="1">
      <c r="A19" s="48"/>
      <c r="B19" s="55"/>
      <c r="C19" s="50"/>
      <c r="D19" s="50"/>
      <c r="E19" s="51"/>
      <c r="F19" s="52"/>
      <c r="G19" s="53"/>
      <c r="H19" s="54"/>
      <c r="I19" s="50"/>
      <c r="J19" s="35">
        <f t="shared" si="0"/>
        <v>0</v>
      </c>
      <c r="K19" s="35">
        <f t="shared" si="0"/>
        <v>0</v>
      </c>
    </row>
    <row r="20" spans="1:11" s="37" customFormat="1" ht="17.25" customHeight="1">
      <c r="A20" s="48"/>
      <c r="B20" s="55"/>
      <c r="C20" s="50"/>
      <c r="D20" s="50"/>
      <c r="E20" s="51"/>
      <c r="F20" s="52"/>
      <c r="G20" s="53"/>
      <c r="H20" s="54"/>
      <c r="I20" s="50"/>
      <c r="J20" s="35">
        <f t="shared" si="0"/>
        <v>0</v>
      </c>
      <c r="K20" s="35">
        <f t="shared" si="0"/>
        <v>0</v>
      </c>
    </row>
    <row r="21" spans="1:11" s="37" customFormat="1" ht="17.25" customHeight="1">
      <c r="A21" s="48"/>
      <c r="B21" s="55"/>
      <c r="C21" s="50"/>
      <c r="D21" s="50"/>
      <c r="E21" s="51"/>
      <c r="F21" s="52"/>
      <c r="G21" s="53"/>
      <c r="H21" s="54"/>
      <c r="I21" s="50"/>
      <c r="J21" s="35">
        <f t="shared" si="0"/>
        <v>0</v>
      </c>
      <c r="K21" s="35">
        <f t="shared" si="0"/>
        <v>0</v>
      </c>
    </row>
    <row r="22" spans="1:11" s="37" customFormat="1" ht="17.25" customHeight="1">
      <c r="A22" s="48"/>
      <c r="B22" s="55"/>
      <c r="C22" s="50"/>
      <c r="D22" s="50"/>
      <c r="E22" s="51"/>
      <c r="F22" s="52"/>
      <c r="G22" s="53"/>
      <c r="H22" s="54"/>
      <c r="I22" s="50"/>
      <c r="J22" s="35">
        <f t="shared" si="0"/>
        <v>0</v>
      </c>
      <c r="K22" s="35">
        <f t="shared" si="0"/>
        <v>0</v>
      </c>
    </row>
    <row r="23" spans="1:11" s="37" customFormat="1" ht="17.25" customHeight="1">
      <c r="A23" s="48"/>
      <c r="B23" s="55"/>
      <c r="C23" s="50"/>
      <c r="D23" s="50"/>
      <c r="E23" s="51"/>
      <c r="F23" s="52"/>
      <c r="G23" s="53"/>
      <c r="H23" s="54"/>
      <c r="I23" s="50"/>
      <c r="J23" s="35">
        <f t="shared" si="0"/>
        <v>0</v>
      </c>
      <c r="K23" s="35">
        <f t="shared" si="0"/>
        <v>0</v>
      </c>
    </row>
    <row r="24" spans="1:11" s="37" customFormat="1" ht="17.25" customHeight="1">
      <c r="A24" s="48"/>
      <c r="B24" s="55"/>
      <c r="C24" s="50"/>
      <c r="D24" s="50"/>
      <c r="E24" s="51"/>
      <c r="F24" s="52"/>
      <c r="G24" s="53"/>
      <c r="H24" s="54"/>
      <c r="I24" s="50"/>
      <c r="J24" s="35">
        <f t="shared" si="0"/>
        <v>0</v>
      </c>
      <c r="K24" s="35">
        <f t="shared" si="0"/>
        <v>0</v>
      </c>
    </row>
    <row r="25" spans="1:11" s="37" customFormat="1" ht="17.25" customHeight="1">
      <c r="A25" s="48"/>
      <c r="B25" s="55"/>
      <c r="C25" s="50"/>
      <c r="D25" s="50"/>
      <c r="E25" s="51"/>
      <c r="F25" s="52"/>
      <c r="G25" s="53"/>
      <c r="H25" s="54"/>
      <c r="I25" s="50"/>
      <c r="J25" s="35">
        <f t="shared" si="0"/>
        <v>0</v>
      </c>
      <c r="K25" s="35">
        <f t="shared" si="0"/>
        <v>0</v>
      </c>
    </row>
    <row r="26" spans="1:11" s="37" customFormat="1" ht="17.25" customHeight="1">
      <c r="A26" s="48"/>
      <c r="B26" s="55"/>
      <c r="C26" s="50"/>
      <c r="D26" s="50"/>
      <c r="E26" s="51"/>
      <c r="F26" s="52"/>
      <c r="G26" s="53"/>
      <c r="H26" s="53"/>
      <c r="I26" s="50"/>
      <c r="J26" s="35">
        <f t="shared" si="0"/>
        <v>0</v>
      </c>
      <c r="K26" s="35">
        <f t="shared" si="0"/>
        <v>0</v>
      </c>
    </row>
    <row r="27" spans="1:11" s="37" customFormat="1" ht="17.25" customHeight="1">
      <c r="A27" s="48"/>
      <c r="B27" s="55"/>
      <c r="C27" s="50"/>
      <c r="D27" s="50"/>
      <c r="E27" s="51"/>
      <c r="F27" s="52"/>
      <c r="G27" s="53"/>
      <c r="H27" s="53"/>
      <c r="I27" s="50"/>
      <c r="J27" s="35">
        <f t="shared" si="0"/>
        <v>0</v>
      </c>
      <c r="K27" s="35">
        <f t="shared" si="0"/>
        <v>0</v>
      </c>
    </row>
    <row r="28" spans="1:11" s="37" customFormat="1" ht="17.25" customHeight="1">
      <c r="A28" s="48"/>
      <c r="B28" s="55"/>
      <c r="C28" s="50"/>
      <c r="D28" s="50"/>
      <c r="E28" s="51"/>
      <c r="F28" s="52"/>
      <c r="G28" s="53"/>
      <c r="H28" s="53"/>
      <c r="I28" s="50"/>
      <c r="J28" s="35">
        <f t="shared" si="0"/>
        <v>0</v>
      </c>
      <c r="K28" s="35">
        <f t="shared" si="0"/>
        <v>0</v>
      </c>
    </row>
    <row r="29" spans="1:11" s="37" customFormat="1" ht="17.25" customHeight="1">
      <c r="A29" s="48"/>
      <c r="B29" s="55"/>
      <c r="C29" s="50"/>
      <c r="D29" s="50"/>
      <c r="E29" s="51"/>
      <c r="F29" s="52"/>
      <c r="G29" s="53"/>
      <c r="H29" s="53"/>
      <c r="I29" s="50"/>
      <c r="J29" s="35">
        <f t="shared" si="0"/>
        <v>0</v>
      </c>
      <c r="K29" s="35">
        <f t="shared" si="0"/>
        <v>0</v>
      </c>
    </row>
    <row r="30" spans="1:11" s="37" customFormat="1" ht="17.25" customHeight="1">
      <c r="A30" s="48"/>
      <c r="B30" s="55"/>
      <c r="C30" s="50"/>
      <c r="D30" s="50"/>
      <c r="E30" s="51"/>
      <c r="F30" s="52"/>
      <c r="G30" s="53"/>
      <c r="H30" s="53"/>
      <c r="I30" s="50"/>
      <c r="J30" s="35">
        <f t="shared" si="0"/>
        <v>0</v>
      </c>
      <c r="K30" s="35">
        <f t="shared" si="0"/>
        <v>0</v>
      </c>
    </row>
    <row r="31" spans="1:11" s="37" customFormat="1" ht="17.25" customHeight="1">
      <c r="A31" s="48"/>
      <c r="B31" s="55"/>
      <c r="C31" s="50"/>
      <c r="D31" s="50"/>
      <c r="E31" s="51"/>
      <c r="F31" s="52"/>
      <c r="G31" s="53"/>
      <c r="H31" s="53"/>
      <c r="I31" s="50"/>
      <c r="J31" s="35">
        <f t="shared" si="0"/>
        <v>0</v>
      </c>
      <c r="K31" s="35">
        <f t="shared" si="0"/>
        <v>0</v>
      </c>
    </row>
    <row r="32" ht="6" customHeight="1"/>
    <row r="33" spans="1:11" s="9" customFormat="1" ht="12" customHeight="1">
      <c r="A33" s="80" t="s">
        <v>17</v>
      </c>
      <c r="B33" s="81"/>
      <c r="C33" s="81"/>
      <c r="D33" s="82"/>
      <c r="E33" s="59" t="s">
        <v>0</v>
      </c>
      <c r="F33" s="60"/>
      <c r="G33" s="77" t="s">
        <v>18</v>
      </c>
      <c r="H33" s="78"/>
      <c r="I33" s="79"/>
      <c r="J33" s="16"/>
      <c r="K33" s="2"/>
    </row>
    <row r="34" spans="1:11" s="9" customFormat="1" ht="15">
      <c r="A34" s="64"/>
      <c r="B34" s="65"/>
      <c r="C34" s="65"/>
      <c r="D34" s="66"/>
      <c r="E34" s="61"/>
      <c r="F34" s="60"/>
      <c r="G34" s="70" t="s">
        <v>19</v>
      </c>
      <c r="H34" s="71"/>
      <c r="I34" s="74" t="s">
        <v>20</v>
      </c>
      <c r="J34" s="16"/>
      <c r="K34" s="2"/>
    </row>
    <row r="35" spans="1:11" s="9" customFormat="1" ht="15">
      <c r="A35" s="67"/>
      <c r="B35" s="68"/>
      <c r="C35" s="68"/>
      <c r="D35" s="69"/>
      <c r="E35" s="62"/>
      <c r="F35" s="60"/>
      <c r="G35" s="72"/>
      <c r="H35" s="73"/>
      <c r="I35" s="75"/>
      <c r="J35" s="16"/>
      <c r="K35" s="2"/>
    </row>
    <row r="36" spans="10:11" s="9" customFormat="1" ht="15">
      <c r="J36" s="16"/>
      <c r="K36" s="2"/>
    </row>
    <row r="37" spans="8:11" s="9" customFormat="1" ht="15">
      <c r="H37" s="11"/>
      <c r="J37" s="16"/>
      <c r="K37" s="2"/>
    </row>
    <row r="38" spans="10:11" s="10" customFormat="1" ht="15">
      <c r="J38" s="17"/>
      <c r="K38" s="11"/>
    </row>
    <row r="39" spans="10:11" s="9" customFormat="1" ht="23.25" customHeight="1">
      <c r="J39" s="16"/>
      <c r="K39" s="2"/>
    </row>
    <row r="40" spans="10:11" s="9" customFormat="1" ht="15">
      <c r="J40" s="16"/>
      <c r="K40" s="2"/>
    </row>
    <row r="41" spans="7:11" s="9" customFormat="1" ht="15">
      <c r="G41" s="12"/>
      <c r="H41" s="12"/>
      <c r="J41" s="16"/>
      <c r="K41" s="2"/>
    </row>
    <row r="42" spans="7:11" s="12" customFormat="1" ht="15">
      <c r="G42" s="8"/>
      <c r="H42" s="8"/>
      <c r="J42" s="18"/>
      <c r="K42" s="18"/>
    </row>
    <row r="43" spans="7:11" s="8" customFormat="1" ht="15">
      <c r="G43" s="9"/>
      <c r="H43" s="9"/>
      <c r="J43" s="19"/>
      <c r="K43" s="19"/>
    </row>
    <row r="44" spans="7:11" s="9" customFormat="1" ht="15">
      <c r="G44" s="1"/>
      <c r="H44" s="1"/>
      <c r="J44" s="16"/>
      <c r="K44" s="2"/>
    </row>
    <row r="46" spans="3:9" ht="15">
      <c r="C46" s="9"/>
      <c r="D46" s="9"/>
      <c r="I46" s="9"/>
    </row>
    <row r="47" spans="3:9" ht="15">
      <c r="C47" s="9"/>
      <c r="D47" s="9"/>
      <c r="I47" s="9"/>
    </row>
  </sheetData>
  <sheetProtection/>
  <mergeCells count="7">
    <mergeCell ref="A1:D2"/>
    <mergeCell ref="A34:D35"/>
    <mergeCell ref="G34:H35"/>
    <mergeCell ref="I34:I35"/>
    <mergeCell ref="A5:I5"/>
    <mergeCell ref="G33:I33"/>
    <mergeCell ref="A33:D33"/>
  </mergeCells>
  <conditionalFormatting sqref="G7:G31">
    <cfRule type="expression" priority="2" dxfId="2">
      <formula>LEN(G7)&gt;30</formula>
    </cfRule>
  </conditionalFormatting>
  <conditionalFormatting sqref="H7:H31">
    <cfRule type="expression" priority="1" dxfId="2">
      <formula>LEN(H7)&gt;16</formula>
    </cfRule>
  </conditionalFormatting>
  <printOptions/>
  <pageMargins left="0.33" right="0.33" top="0.33" bottom="0.5" header="0.25" footer="0.15"/>
  <pageSetup horizontalDpi="600" verticalDpi="600" orientation="landscape" r:id="rId1"/>
  <headerFooter>
    <oddFooter>&amp;L&amp;"-,Bold"&amp;10AUD48&amp;"-,Regular"&amp;11
&amp;10&amp;Z&amp;F&amp;R&amp;D &amp;T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J27"/>
  <sheetViews>
    <sheetView zoomScalePageLayoutView="0" workbookViewId="0" topLeftCell="A1">
      <selection activeCell="U1" sqref="U1:V65536"/>
    </sheetView>
  </sheetViews>
  <sheetFormatPr defaultColWidth="9.140625" defaultRowHeight="15"/>
  <cols>
    <col min="1" max="1" width="10.8515625" style="25" customWidth="1"/>
    <col min="2" max="2" width="8.7109375" style="25" bestFit="1" customWidth="1"/>
    <col min="3" max="3" width="31.140625" style="25" bestFit="1" customWidth="1"/>
    <col min="4" max="4" width="18.140625" style="25" bestFit="1" customWidth="1"/>
    <col min="5" max="5" width="9.00390625" style="25" bestFit="1" customWidth="1"/>
    <col min="6" max="6" width="8.8515625" style="25" bestFit="1" customWidth="1"/>
    <col min="7" max="7" width="8.00390625" style="25" bestFit="1" customWidth="1"/>
    <col min="8" max="8" width="10.7109375" style="25" bestFit="1" customWidth="1"/>
    <col min="9" max="9" width="9.00390625" style="25" bestFit="1" customWidth="1"/>
    <col min="10" max="10" width="11.28125" style="25" bestFit="1" customWidth="1"/>
    <col min="11" max="11" width="10.00390625" style="25" bestFit="1" customWidth="1"/>
    <col min="12" max="12" width="10.421875" style="25" bestFit="1" customWidth="1"/>
    <col min="13" max="13" width="9.00390625" style="25" bestFit="1" customWidth="1"/>
    <col min="14" max="14" width="4.140625" style="25" bestFit="1" customWidth="1"/>
    <col min="15" max="15" width="7.7109375" style="25" bestFit="1" customWidth="1"/>
    <col min="16" max="16" width="13.421875" style="25" bestFit="1" customWidth="1"/>
    <col min="17" max="17" width="12.8515625" style="25" bestFit="1" customWidth="1"/>
    <col min="18" max="18" width="14.00390625" style="25" bestFit="1" customWidth="1"/>
    <col min="19" max="19" width="9.00390625" style="25" bestFit="1" customWidth="1"/>
    <col min="20" max="20" width="4.140625" style="25" bestFit="1" customWidth="1"/>
    <col min="21" max="22" width="11.421875" style="34" bestFit="1" customWidth="1"/>
    <col min="23" max="23" width="12.140625" style="25" bestFit="1" customWidth="1"/>
    <col min="24" max="24" width="16.57421875" style="25" bestFit="1" customWidth="1"/>
    <col min="25" max="25" width="4.140625" style="25" bestFit="1" customWidth="1"/>
    <col min="26" max="26" width="14.421875" style="25" bestFit="1" customWidth="1"/>
    <col min="27" max="27" width="9.7109375" style="25" bestFit="1" customWidth="1"/>
    <col min="28" max="28" width="14.7109375" style="25" bestFit="1" customWidth="1"/>
    <col min="29" max="29" width="12.00390625" style="25" bestFit="1" customWidth="1"/>
    <col min="30" max="30" width="12.140625" style="25" bestFit="1" customWidth="1"/>
    <col min="31" max="31" width="13.140625" style="25" bestFit="1" customWidth="1"/>
    <col min="32" max="32" width="9.8515625" style="25" bestFit="1" customWidth="1"/>
    <col min="33" max="16384" width="9.140625" style="25" customWidth="1"/>
  </cols>
  <sheetData>
    <row r="1" spans="1:62" s="23" customFormat="1" ht="12.75">
      <c r="A1" s="20" t="s">
        <v>21</v>
      </c>
      <c r="B1" s="21"/>
      <c r="C1" s="21"/>
      <c r="D1" s="22"/>
      <c r="E1" s="22"/>
      <c r="F1" s="22"/>
      <c r="G1" s="21"/>
      <c r="H1" s="21"/>
      <c r="I1" s="21"/>
      <c r="J1" s="21"/>
      <c r="O1" s="22"/>
      <c r="P1" s="22"/>
      <c r="S1" s="24"/>
      <c r="T1" s="24"/>
      <c r="U1" s="31"/>
      <c r="V1" s="31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</row>
    <row r="2" spans="1:29" ht="12.75">
      <c r="A2" s="20" t="s">
        <v>22</v>
      </c>
      <c r="B2" s="20" t="s">
        <v>23</v>
      </c>
      <c r="C2" s="25" t="s">
        <v>24</v>
      </c>
      <c r="D2" s="25" t="s">
        <v>25</v>
      </c>
      <c r="E2" s="25" t="s">
        <v>26</v>
      </c>
      <c r="F2" s="25" t="s">
        <v>27</v>
      </c>
      <c r="G2" s="25" t="s">
        <v>28</v>
      </c>
      <c r="H2" s="25" t="s">
        <v>29</v>
      </c>
      <c r="I2" s="20" t="s">
        <v>30</v>
      </c>
      <c r="J2" s="20" t="s">
        <v>31</v>
      </c>
      <c r="K2" s="20" t="s">
        <v>32</v>
      </c>
      <c r="L2" s="25" t="s">
        <v>33</v>
      </c>
      <c r="M2" s="25" t="s">
        <v>34</v>
      </c>
      <c r="N2" s="25" t="s">
        <v>35</v>
      </c>
      <c r="O2" s="25" t="s">
        <v>36</v>
      </c>
      <c r="P2" s="20" t="s">
        <v>37</v>
      </c>
      <c r="Q2" s="20" t="s">
        <v>38</v>
      </c>
      <c r="R2" s="20" t="s">
        <v>39</v>
      </c>
      <c r="S2" s="25" t="s">
        <v>40</v>
      </c>
      <c r="T2" s="25" t="s">
        <v>35</v>
      </c>
      <c r="U2" s="32" t="s">
        <v>41</v>
      </c>
      <c r="V2" s="32" t="s">
        <v>42</v>
      </c>
      <c r="W2" s="25" t="s">
        <v>43</v>
      </c>
      <c r="X2" s="25" t="s">
        <v>44</v>
      </c>
      <c r="Y2" s="25" t="s">
        <v>35</v>
      </c>
      <c r="Z2" s="25" t="s">
        <v>45</v>
      </c>
      <c r="AA2" s="25" t="s">
        <v>46</v>
      </c>
      <c r="AB2" s="25" t="s">
        <v>47</v>
      </c>
      <c r="AC2" s="25" t="s">
        <v>48</v>
      </c>
    </row>
    <row r="3" spans="1:29" ht="12.75">
      <c r="A3" s="26">
        <f>IF(AUD48!$A7="","","SYSTEM")</f>
      </c>
      <c r="B3" s="26">
        <f>IF(A3="","","SYSTEM")</f>
      </c>
      <c r="C3" s="26">
        <f>UPPER(IF(A3="","",AUD48!G7))</f>
      </c>
      <c r="D3" s="26">
        <f>UPPER(IF(A3="","",IF(AUD48!H7="","",AUD48!H7)))</f>
      </c>
      <c r="E3" s="26">
        <f>IF(AUD48!$I7="","",AUD48!I7)</f>
      </c>
      <c r="F3" s="26"/>
      <c r="G3" s="26"/>
      <c r="H3" s="26"/>
      <c r="I3" s="27">
        <f>IF(A3="","",TEXT(AUD48!$H$4,"yyyymmdd"))</f>
      </c>
      <c r="J3" s="28">
        <f>IF(AUD48!$A7="","",TEXT(AUD48!A7,"000000"))</f>
      </c>
      <c r="K3" s="28">
        <f>IF(AUD48!$B7="","",TEXT(AUD48!B7,"00000"))</f>
      </c>
      <c r="L3" s="28">
        <f>IF(AUD48!$C7="","",AUD48!C7)</f>
      </c>
      <c r="M3" s="28">
        <f>IF(AUD48!$D7="","",AUD48!D7)</f>
      </c>
      <c r="N3" s="26">
        <f>IF(A3="","","NY")</f>
      </c>
      <c r="O3" s="26"/>
      <c r="P3" s="28">
        <f>IF(J3="","","GL")</f>
      </c>
      <c r="Q3" s="28">
        <f>IF($A3="","","JL")</f>
      </c>
      <c r="R3" s="28"/>
      <c r="S3" s="26"/>
      <c r="T3" s="26"/>
      <c r="U3" s="33">
        <f>IF(AUD48!E7="","",AUD48!E7)</f>
      </c>
      <c r="V3" s="33">
        <f>IF(AUD48!F7="","",AUD48!F7)</f>
      </c>
      <c r="W3" s="26"/>
      <c r="X3" s="26"/>
      <c r="Y3" s="26"/>
      <c r="Z3" s="26"/>
      <c r="AA3" s="26"/>
      <c r="AB3" s="26"/>
      <c r="AC3" s="26"/>
    </row>
    <row r="4" spans="1:29" ht="12.75">
      <c r="A4" s="26">
        <f>IF(AUD48!$A8="","","SYSTEM")</f>
      </c>
      <c r="B4" s="26">
        <f aca="true" t="shared" si="0" ref="B4:B27">IF(A4="","","SYSTEM")</f>
      </c>
      <c r="C4" s="26">
        <f>UPPER(IF(A4="","",AUD48!G8))</f>
      </c>
      <c r="D4" s="26">
        <f>UPPER(IF(A4="","",IF(AUD48!H8="","",AUD48!H8)))</f>
      </c>
      <c r="E4" s="26">
        <f>IF(AUD48!$I8="","",AUD48!I8)</f>
      </c>
      <c r="F4" s="26"/>
      <c r="G4" s="26"/>
      <c r="H4" s="26"/>
      <c r="I4" s="27">
        <f>IF(A4="","",TEXT(AUD48!$H$4,"yyyymmdd"))</f>
      </c>
      <c r="J4" s="28">
        <f>IF(AUD48!$A8="","",TEXT(AUD48!A8,"000000"))</f>
      </c>
      <c r="K4" s="28">
        <f>IF(AUD48!$B8="","",TEXT(AUD48!B8,"00000"))</f>
      </c>
      <c r="L4" s="28">
        <f>IF(AUD48!$C8="","",AUD48!C8)</f>
      </c>
      <c r="M4" s="28">
        <f>IF(AUD48!$D8="","",AUD48!D8)</f>
      </c>
      <c r="N4" s="26">
        <f aca="true" t="shared" si="1" ref="N4:N27">IF(A4="","","NY")</f>
      </c>
      <c r="O4" s="26"/>
      <c r="P4" s="28">
        <f aca="true" t="shared" si="2" ref="P4:P27">IF(J4="","","GL")</f>
      </c>
      <c r="Q4" s="28">
        <f aca="true" t="shared" si="3" ref="Q4:Q27">IF($A4="","","JL")</f>
      </c>
      <c r="R4" s="28"/>
      <c r="S4" s="26"/>
      <c r="T4" s="26"/>
      <c r="U4" s="33">
        <f>IF(AUD48!E8="","",AUD48!E8)</f>
      </c>
      <c r="V4" s="33">
        <f>IF(AUD48!F8="","",AUD48!F8)</f>
      </c>
      <c r="W4" s="26"/>
      <c r="X4" s="26"/>
      <c r="Y4" s="26"/>
      <c r="Z4" s="26"/>
      <c r="AA4" s="26"/>
      <c r="AB4" s="26"/>
      <c r="AC4" s="26"/>
    </row>
    <row r="5" spans="1:29" ht="12.75">
      <c r="A5" s="26">
        <f>IF(AUD48!$A9="","","SYSTEM")</f>
      </c>
      <c r="B5" s="26">
        <f t="shared" si="0"/>
      </c>
      <c r="C5" s="26">
        <f>UPPER(IF(A5="","",AUD48!G9))</f>
      </c>
      <c r="D5" s="26">
        <f>UPPER(IF(A5="","",IF(AUD48!H9="","",AUD48!H9)))</f>
      </c>
      <c r="E5" s="26">
        <f>IF(AUD48!$I9="","",AUD48!I9)</f>
      </c>
      <c r="F5" s="26"/>
      <c r="G5" s="26"/>
      <c r="H5" s="26"/>
      <c r="I5" s="27">
        <f>IF(A5="","",TEXT(AUD48!$H$4,"yyyymmdd"))</f>
      </c>
      <c r="J5" s="28">
        <f>IF(AUD48!$A9="","",TEXT(AUD48!A9,"000000"))</f>
      </c>
      <c r="K5" s="28">
        <f>IF(AUD48!$B9="","",TEXT(AUD48!B9,"00000"))</f>
      </c>
      <c r="L5" s="28">
        <f>IF(AUD48!$C9="","",AUD48!C9)</f>
      </c>
      <c r="M5" s="28">
        <f>IF(AUD48!$D9="","",AUD48!D9)</f>
      </c>
      <c r="N5" s="26">
        <f t="shared" si="1"/>
      </c>
      <c r="O5" s="26"/>
      <c r="P5" s="28">
        <f t="shared" si="2"/>
      </c>
      <c r="Q5" s="28">
        <f t="shared" si="3"/>
      </c>
      <c r="R5" s="28"/>
      <c r="S5" s="26"/>
      <c r="T5" s="26"/>
      <c r="U5" s="33">
        <f>IF(AUD48!E9="","",AUD48!E9)</f>
      </c>
      <c r="V5" s="33">
        <f>IF(AUD48!F9="","",AUD48!F9)</f>
      </c>
      <c r="W5" s="26"/>
      <c r="X5" s="26"/>
      <c r="Y5" s="26"/>
      <c r="Z5" s="26"/>
      <c r="AA5" s="26"/>
      <c r="AB5" s="26"/>
      <c r="AC5" s="26"/>
    </row>
    <row r="6" spans="1:29" ht="12.75">
      <c r="A6" s="26">
        <f>IF(AUD48!$A10="","","SYSTEM")</f>
      </c>
      <c r="B6" s="26">
        <f t="shared" si="0"/>
      </c>
      <c r="C6" s="26">
        <f>UPPER(IF(A6="","",AUD48!G10))</f>
      </c>
      <c r="D6" s="26">
        <f>UPPER(IF(A6="","",IF(AUD48!H10="","",AUD48!H10)))</f>
      </c>
      <c r="E6" s="26">
        <f>IF(AUD48!$I10="","",AUD48!I10)</f>
      </c>
      <c r="F6" s="26"/>
      <c r="G6" s="26"/>
      <c r="H6" s="26"/>
      <c r="I6" s="27">
        <f>IF(A6="","",TEXT(AUD48!$H$4,"yyyymmdd"))</f>
      </c>
      <c r="J6" s="28">
        <f>IF(AUD48!$A10="","",TEXT(AUD48!A10,"000000"))</f>
      </c>
      <c r="K6" s="28">
        <f>IF(AUD48!$B10="","",TEXT(AUD48!B10,"00000"))</f>
      </c>
      <c r="L6" s="28">
        <f>IF(AUD48!$C10="","",AUD48!C10)</f>
      </c>
      <c r="M6" s="28">
        <f>IF(AUD48!$D10="","",AUD48!D10)</f>
      </c>
      <c r="N6" s="26">
        <f t="shared" si="1"/>
      </c>
      <c r="O6" s="26"/>
      <c r="P6" s="28">
        <f t="shared" si="2"/>
      </c>
      <c r="Q6" s="28">
        <f t="shared" si="3"/>
      </c>
      <c r="R6" s="28"/>
      <c r="S6" s="26"/>
      <c r="T6" s="26"/>
      <c r="U6" s="33">
        <f>IF(AUD48!E10="","",AUD48!E10)</f>
      </c>
      <c r="V6" s="33">
        <f>IF(AUD48!F10="","",AUD48!F10)</f>
      </c>
      <c r="W6" s="26"/>
      <c r="X6" s="26"/>
      <c r="Y6" s="26"/>
      <c r="Z6" s="26"/>
      <c r="AA6" s="26"/>
      <c r="AB6" s="26"/>
      <c r="AC6" s="26"/>
    </row>
    <row r="7" spans="1:29" ht="12.75">
      <c r="A7" s="26">
        <f>IF(AUD48!$A11="","","SYSTEM")</f>
      </c>
      <c r="B7" s="26">
        <f t="shared" si="0"/>
      </c>
      <c r="C7" s="26">
        <f>UPPER(IF(A7="","",AUD48!G11))</f>
      </c>
      <c r="D7" s="26">
        <f>UPPER(IF(A7="","",IF(AUD48!H11="","",AUD48!H11)))</f>
      </c>
      <c r="E7" s="26">
        <f>IF(AUD48!$I11="","",AUD48!I11)</f>
      </c>
      <c r="F7" s="26"/>
      <c r="G7" s="26"/>
      <c r="H7" s="26"/>
      <c r="I7" s="27">
        <f>IF(A7="","",TEXT(AUD48!$H$4,"yyyymmdd"))</f>
      </c>
      <c r="J7" s="28">
        <f>IF(AUD48!$A11="","",TEXT(AUD48!A11,"000000"))</f>
      </c>
      <c r="K7" s="28">
        <f>IF(AUD48!$B11="","",TEXT(AUD48!B11,"00000"))</f>
      </c>
      <c r="L7" s="28">
        <f>IF(AUD48!$C11="","",AUD48!C11)</f>
      </c>
      <c r="M7" s="28">
        <f>IF(AUD48!$D11="","",AUD48!D11)</f>
      </c>
      <c r="N7" s="26">
        <f t="shared" si="1"/>
      </c>
      <c r="O7" s="26"/>
      <c r="P7" s="28">
        <f t="shared" si="2"/>
      </c>
      <c r="Q7" s="28">
        <f t="shared" si="3"/>
      </c>
      <c r="R7" s="28">
        <f aca="true" t="shared" si="4" ref="R7:R27">IF($A7="","","NY")</f>
      </c>
      <c r="S7" s="26"/>
      <c r="T7" s="26"/>
      <c r="U7" s="33">
        <f>IF(AUD48!E11="","",AUD48!E11)</f>
      </c>
      <c r="V7" s="33">
        <f>IF(AUD48!F11="","",AUD48!F11)</f>
      </c>
      <c r="W7" s="26"/>
      <c r="X7" s="26"/>
      <c r="Y7" s="26"/>
      <c r="Z7" s="26"/>
      <c r="AA7" s="26"/>
      <c r="AB7" s="26"/>
      <c r="AC7" s="26"/>
    </row>
    <row r="8" spans="1:29" ht="12.75">
      <c r="A8" s="26">
        <f>IF(AUD48!$A12="","","SYSTEM")</f>
      </c>
      <c r="B8" s="26">
        <f t="shared" si="0"/>
      </c>
      <c r="C8" s="26">
        <f>UPPER(IF(A8="","",AUD48!G12))</f>
      </c>
      <c r="D8" s="26">
        <f>UPPER(IF(A8="","",IF(AUD48!H12="","",AUD48!H12)))</f>
      </c>
      <c r="E8" s="26">
        <f>IF(AUD48!$I12="","",AUD48!I12)</f>
      </c>
      <c r="F8" s="26"/>
      <c r="G8" s="26"/>
      <c r="H8" s="26"/>
      <c r="I8" s="27">
        <f>IF(A8="","",TEXT(AUD48!$H$4,"yyyymmdd"))</f>
      </c>
      <c r="J8" s="28">
        <f>IF(AUD48!$A12="","",TEXT(AUD48!A12,"000000"))</f>
      </c>
      <c r="K8" s="28">
        <f>IF(AUD48!$B12="","",TEXT(AUD48!B12,"00000"))</f>
      </c>
      <c r="L8" s="28">
        <f>IF(AUD48!$C12="","",AUD48!C12)</f>
      </c>
      <c r="M8" s="28">
        <f>IF(AUD48!$D12="","",AUD48!D12)</f>
      </c>
      <c r="N8" s="26">
        <f t="shared" si="1"/>
      </c>
      <c r="O8" s="26"/>
      <c r="P8" s="28">
        <f t="shared" si="2"/>
      </c>
      <c r="Q8" s="28">
        <f t="shared" si="3"/>
      </c>
      <c r="R8" s="28">
        <f t="shared" si="4"/>
      </c>
      <c r="S8" s="26"/>
      <c r="T8" s="26"/>
      <c r="U8" s="33">
        <f>IF(AUD48!E12="","",AUD48!E12)</f>
      </c>
      <c r="V8" s="33">
        <f>IF(AUD48!F12="","",AUD48!F12)</f>
      </c>
      <c r="W8" s="26"/>
      <c r="X8" s="26"/>
      <c r="Y8" s="26"/>
      <c r="Z8" s="26"/>
      <c r="AA8" s="26"/>
      <c r="AB8" s="26"/>
      <c r="AC8" s="26"/>
    </row>
    <row r="9" spans="1:29" ht="12.75">
      <c r="A9" s="26">
        <f>IF(AUD48!$A13="","","SYSTEM")</f>
      </c>
      <c r="B9" s="26">
        <f t="shared" si="0"/>
      </c>
      <c r="C9" s="26">
        <f>UPPER(IF(A9="","",AUD48!G13))</f>
      </c>
      <c r="D9" s="26">
        <f>UPPER(IF(A9="","",IF(AUD48!H13="","",AUD48!H13)))</f>
      </c>
      <c r="E9" s="26">
        <f>IF(AUD48!$I13="","",AUD48!I13)</f>
      </c>
      <c r="F9" s="26"/>
      <c r="G9" s="26"/>
      <c r="H9" s="26"/>
      <c r="I9" s="27">
        <f>IF(A9="","",TEXT(AUD48!$H$4,"yyyymmdd"))</f>
      </c>
      <c r="J9" s="28">
        <f>IF(AUD48!$A13="","",TEXT(AUD48!A13,"000000"))</f>
      </c>
      <c r="K9" s="28">
        <f>IF(AUD48!$B13="","",TEXT(AUD48!B13,"00000"))</f>
      </c>
      <c r="L9" s="28">
        <f>IF(AUD48!$C13="","",AUD48!C13)</f>
      </c>
      <c r="M9" s="28">
        <f>IF(AUD48!$D13="","",AUD48!D13)</f>
      </c>
      <c r="N9" s="26">
        <f t="shared" si="1"/>
      </c>
      <c r="O9" s="26"/>
      <c r="P9" s="28">
        <f t="shared" si="2"/>
      </c>
      <c r="Q9" s="28">
        <f t="shared" si="3"/>
      </c>
      <c r="R9" s="28">
        <f t="shared" si="4"/>
      </c>
      <c r="S9" s="26"/>
      <c r="T9" s="26"/>
      <c r="U9" s="33">
        <f>IF(AUD48!E13="","",AUD48!E13)</f>
      </c>
      <c r="V9" s="33">
        <f>IF(AUD48!F13="","",AUD48!F13)</f>
      </c>
      <c r="W9" s="26"/>
      <c r="X9" s="26"/>
      <c r="Y9" s="26"/>
      <c r="Z9" s="26"/>
      <c r="AA9" s="26"/>
      <c r="AB9" s="26"/>
      <c r="AC9" s="26"/>
    </row>
    <row r="10" spans="1:29" ht="12.75">
      <c r="A10" s="26">
        <f>IF(AUD48!$A14="","","SYSTEM")</f>
      </c>
      <c r="B10" s="26">
        <f t="shared" si="0"/>
      </c>
      <c r="C10" s="26">
        <f>UPPER(IF(A10="","",AUD48!G14))</f>
      </c>
      <c r="D10" s="26">
        <f>UPPER(IF(A10="","",IF(AUD48!H14="","",AUD48!H14)))</f>
      </c>
      <c r="E10" s="26">
        <f>IF(AUD48!$I14="","",AUD48!I14)</f>
      </c>
      <c r="F10" s="26"/>
      <c r="G10" s="26"/>
      <c r="H10" s="26"/>
      <c r="I10" s="27">
        <f>IF(A10="","",TEXT(AUD48!$H$4,"yyyymmdd"))</f>
      </c>
      <c r="J10" s="28">
        <f>IF(AUD48!$A14="","",TEXT(AUD48!A14,"000000"))</f>
      </c>
      <c r="K10" s="28">
        <f>IF(AUD48!$B14="","",TEXT(AUD48!B14,"00000"))</f>
      </c>
      <c r="L10" s="28">
        <f>IF(AUD48!$C14="","",AUD48!C14)</f>
      </c>
      <c r="M10" s="28">
        <f>IF(AUD48!$D14="","",AUD48!D14)</f>
      </c>
      <c r="N10" s="26">
        <f t="shared" si="1"/>
      </c>
      <c r="O10" s="26"/>
      <c r="P10" s="28">
        <f t="shared" si="2"/>
      </c>
      <c r="Q10" s="28">
        <f t="shared" si="3"/>
      </c>
      <c r="R10" s="28">
        <f t="shared" si="4"/>
      </c>
      <c r="S10" s="26"/>
      <c r="T10" s="26"/>
      <c r="U10" s="33">
        <f>IF(AUD48!E14="","",AUD48!E14)</f>
      </c>
      <c r="V10" s="33">
        <f>IF(AUD48!F14="","",AUD48!F14)</f>
      </c>
      <c r="W10" s="26"/>
      <c r="X10" s="26"/>
      <c r="Y10" s="26"/>
      <c r="Z10" s="26"/>
      <c r="AA10" s="26"/>
      <c r="AB10" s="26"/>
      <c r="AC10" s="26"/>
    </row>
    <row r="11" spans="1:29" ht="12.75">
      <c r="A11" s="26">
        <f>IF(AUD48!$A15="","","SYSTEM")</f>
      </c>
      <c r="B11" s="26">
        <f t="shared" si="0"/>
      </c>
      <c r="C11" s="26">
        <f>UPPER(IF(A11="","",AUD48!G15))</f>
      </c>
      <c r="D11" s="26">
        <f>UPPER(IF(A11="","",IF(AUD48!H15="","",AUD48!H15)))</f>
      </c>
      <c r="E11" s="26">
        <f>IF(AUD48!$I15="","",AUD48!I15)</f>
      </c>
      <c r="F11" s="26"/>
      <c r="G11" s="26"/>
      <c r="H11" s="26"/>
      <c r="I11" s="27">
        <f>IF(A11="","",TEXT(AUD48!$H$4,"yyyymmdd"))</f>
      </c>
      <c r="J11" s="28">
        <f>IF(AUD48!$A15="","",TEXT(AUD48!A15,"000000"))</f>
      </c>
      <c r="K11" s="28">
        <f>IF(AUD48!$B15="","",TEXT(AUD48!B15,"00000"))</f>
      </c>
      <c r="L11" s="28">
        <f>IF(AUD48!$C15="","",AUD48!C15)</f>
      </c>
      <c r="M11" s="28">
        <f>IF(AUD48!$D15="","",AUD48!D15)</f>
      </c>
      <c r="N11" s="26">
        <f t="shared" si="1"/>
      </c>
      <c r="O11" s="26"/>
      <c r="P11" s="28">
        <f t="shared" si="2"/>
      </c>
      <c r="Q11" s="28">
        <f t="shared" si="3"/>
      </c>
      <c r="R11" s="28">
        <f t="shared" si="4"/>
      </c>
      <c r="S11" s="26"/>
      <c r="T11" s="26"/>
      <c r="U11" s="33">
        <f>IF(AUD48!E15="","",AUD48!E15)</f>
      </c>
      <c r="V11" s="33">
        <f>IF(AUD48!F15="","",AUD48!F15)</f>
      </c>
      <c r="W11" s="26"/>
      <c r="X11" s="26"/>
      <c r="Y11" s="26"/>
      <c r="Z11" s="26"/>
      <c r="AA11" s="26"/>
      <c r="AB11" s="26"/>
      <c r="AC11" s="26"/>
    </row>
    <row r="12" spans="1:29" ht="12.75">
      <c r="A12" s="26">
        <f>IF(AUD48!$A16="","","SYSTEM")</f>
      </c>
      <c r="B12" s="26">
        <f t="shared" si="0"/>
      </c>
      <c r="C12" s="26">
        <f>UPPER(IF(A12="","",AUD48!G16))</f>
      </c>
      <c r="D12" s="26">
        <f>UPPER(IF(A12="","",IF(AUD48!H16="","",AUD48!H16)))</f>
      </c>
      <c r="E12" s="26">
        <f>IF(AUD48!$I16="","",AUD48!I16)</f>
      </c>
      <c r="F12" s="26"/>
      <c r="G12" s="26"/>
      <c r="H12" s="26"/>
      <c r="I12" s="27">
        <f>IF(A12="","",TEXT(AUD48!$H$4,"yyyymmdd"))</f>
      </c>
      <c r="J12" s="28">
        <f>IF(AUD48!$A16="","",TEXT(AUD48!A16,"000000"))</f>
      </c>
      <c r="K12" s="28">
        <f>IF(AUD48!$B16="","",TEXT(AUD48!B16,"00000"))</f>
      </c>
      <c r="L12" s="28">
        <f>IF(AUD48!$C16="","",AUD48!C16)</f>
      </c>
      <c r="M12" s="28">
        <f>IF(AUD48!$D16="","",AUD48!D16)</f>
      </c>
      <c r="N12" s="26">
        <f t="shared" si="1"/>
      </c>
      <c r="O12" s="26"/>
      <c r="P12" s="28">
        <f t="shared" si="2"/>
      </c>
      <c r="Q12" s="28">
        <f t="shared" si="3"/>
      </c>
      <c r="R12" s="28">
        <f t="shared" si="4"/>
      </c>
      <c r="S12" s="26"/>
      <c r="T12" s="26"/>
      <c r="U12" s="33">
        <f>IF(AUD48!E16="","",AUD48!E16)</f>
      </c>
      <c r="V12" s="33">
        <f>IF(AUD48!F16="","",AUD48!F16)</f>
      </c>
      <c r="W12" s="26"/>
      <c r="X12" s="26"/>
      <c r="Y12" s="26"/>
      <c r="Z12" s="26"/>
      <c r="AA12" s="26"/>
      <c r="AB12" s="26"/>
      <c r="AC12" s="26"/>
    </row>
    <row r="13" spans="1:29" ht="12.75">
      <c r="A13" s="26">
        <f>IF(AUD48!$A17="","","SYSTEM")</f>
      </c>
      <c r="B13" s="26">
        <f t="shared" si="0"/>
      </c>
      <c r="C13" s="26">
        <f>UPPER(IF(A13="","",AUD48!G17))</f>
      </c>
      <c r="D13" s="26">
        <f>UPPER(IF(A13="","",IF(AUD48!H17="","",AUD48!H17)))</f>
      </c>
      <c r="E13" s="26">
        <f>IF(AUD48!$I17="","",AUD48!I17)</f>
      </c>
      <c r="F13" s="26"/>
      <c r="G13" s="26"/>
      <c r="H13" s="26"/>
      <c r="I13" s="27">
        <f>IF(A13="","",TEXT(AUD48!$H$4,"yyyymmdd"))</f>
      </c>
      <c r="J13" s="28">
        <f>IF(AUD48!$A17="","",TEXT(AUD48!A17,"000000"))</f>
      </c>
      <c r="K13" s="28">
        <f>IF(AUD48!$B17="","",TEXT(AUD48!B17,"00000"))</f>
      </c>
      <c r="L13" s="28">
        <f>IF(AUD48!$C17="","",AUD48!C17)</f>
      </c>
      <c r="M13" s="28">
        <f>IF(AUD48!$D17="","",AUD48!D17)</f>
      </c>
      <c r="N13" s="26">
        <f t="shared" si="1"/>
      </c>
      <c r="O13" s="26"/>
      <c r="P13" s="28">
        <f t="shared" si="2"/>
      </c>
      <c r="Q13" s="28">
        <f t="shared" si="3"/>
      </c>
      <c r="R13" s="28">
        <f t="shared" si="4"/>
      </c>
      <c r="S13" s="26"/>
      <c r="T13" s="26"/>
      <c r="U13" s="33">
        <f>IF(AUD48!E17="","",AUD48!E17)</f>
      </c>
      <c r="V13" s="33">
        <f>IF(AUD48!F17="","",AUD48!F17)</f>
      </c>
      <c r="W13" s="26"/>
      <c r="X13" s="26"/>
      <c r="Y13" s="26"/>
      <c r="Z13" s="26"/>
      <c r="AA13" s="26"/>
      <c r="AB13" s="26"/>
      <c r="AC13" s="26"/>
    </row>
    <row r="14" spans="1:29" ht="12.75">
      <c r="A14" s="26">
        <f>IF(AUD48!$A18="","","SYSTEM")</f>
      </c>
      <c r="B14" s="26">
        <f t="shared" si="0"/>
      </c>
      <c r="C14" s="26">
        <f>UPPER(IF(A14="","",AUD48!G18))</f>
      </c>
      <c r="D14" s="26">
        <f>UPPER(IF(A14="","",IF(AUD48!H18="","",AUD48!H18)))</f>
      </c>
      <c r="E14" s="26">
        <f>IF(AUD48!$I18="","",AUD48!I18)</f>
      </c>
      <c r="F14" s="26"/>
      <c r="G14" s="26"/>
      <c r="H14" s="26"/>
      <c r="I14" s="27">
        <f>IF(A14="","",TEXT(AUD48!$H$4,"yyyymmdd"))</f>
      </c>
      <c r="J14" s="28">
        <f>IF(AUD48!$A18="","",TEXT(AUD48!A18,"000000"))</f>
      </c>
      <c r="K14" s="28">
        <f>IF(AUD48!$B18="","",TEXT(AUD48!B18,"00000"))</f>
      </c>
      <c r="L14" s="28">
        <f>IF(AUD48!$C18="","",AUD48!C18)</f>
      </c>
      <c r="M14" s="28">
        <f>IF(AUD48!$D18="","",AUD48!D18)</f>
      </c>
      <c r="N14" s="26">
        <f t="shared" si="1"/>
      </c>
      <c r="O14" s="26"/>
      <c r="P14" s="28">
        <f t="shared" si="2"/>
      </c>
      <c r="Q14" s="28">
        <f t="shared" si="3"/>
      </c>
      <c r="R14" s="28">
        <f t="shared" si="4"/>
      </c>
      <c r="S14" s="26"/>
      <c r="T14" s="26"/>
      <c r="U14" s="33">
        <f>IF(AUD48!E18="","",AUD48!E18)</f>
      </c>
      <c r="V14" s="33">
        <f>IF(AUD48!F18="","",AUD48!F18)</f>
      </c>
      <c r="W14" s="26"/>
      <c r="X14" s="26"/>
      <c r="Y14" s="26"/>
      <c r="Z14" s="26"/>
      <c r="AA14" s="26"/>
      <c r="AB14" s="26"/>
      <c r="AC14" s="26"/>
    </row>
    <row r="15" spans="1:29" ht="12.75">
      <c r="A15" s="26">
        <f>IF(AUD48!$A19="","","SYSTEM")</f>
      </c>
      <c r="B15" s="26">
        <f t="shared" si="0"/>
      </c>
      <c r="C15" s="26">
        <f>UPPER(IF(A15="","",AUD48!G19))</f>
      </c>
      <c r="D15" s="26">
        <f>UPPER(IF(A15="","",IF(AUD48!H19="","",AUD48!H19)))</f>
      </c>
      <c r="E15" s="26">
        <f>IF(AUD48!$I19="","",AUD48!I19)</f>
      </c>
      <c r="F15" s="26"/>
      <c r="G15" s="26"/>
      <c r="H15" s="26"/>
      <c r="I15" s="27">
        <f>IF(A15="","",TEXT(AUD48!$H$4,"yyyymmdd"))</f>
      </c>
      <c r="J15" s="28">
        <f>IF(AUD48!$A19="","",TEXT(AUD48!A19,"000000"))</f>
      </c>
      <c r="K15" s="28">
        <f>IF(AUD48!$B19="","",TEXT(AUD48!B19,"00000"))</f>
      </c>
      <c r="L15" s="28">
        <f>IF(AUD48!$C19="","",AUD48!C19)</f>
      </c>
      <c r="M15" s="28">
        <f>IF(AUD48!$D19="","",AUD48!D19)</f>
      </c>
      <c r="N15" s="26">
        <f t="shared" si="1"/>
      </c>
      <c r="O15" s="26"/>
      <c r="P15" s="28">
        <f t="shared" si="2"/>
      </c>
      <c r="Q15" s="28">
        <f t="shared" si="3"/>
      </c>
      <c r="R15" s="28">
        <f t="shared" si="4"/>
      </c>
      <c r="S15" s="26"/>
      <c r="T15" s="26"/>
      <c r="U15" s="33">
        <f>IF(AUD48!E19="","",AUD48!E19)</f>
      </c>
      <c r="V15" s="33">
        <f>IF(AUD48!F19="","",AUD48!F19)</f>
      </c>
      <c r="W15" s="26"/>
      <c r="X15" s="26"/>
      <c r="Y15" s="26"/>
      <c r="Z15" s="26"/>
      <c r="AA15" s="26"/>
      <c r="AB15" s="26"/>
      <c r="AC15" s="26"/>
    </row>
    <row r="16" spans="1:29" ht="12.75">
      <c r="A16" s="26">
        <f>IF(AUD48!$A20="","","SYSTEM")</f>
      </c>
      <c r="B16" s="26">
        <f t="shared" si="0"/>
      </c>
      <c r="C16" s="26">
        <f>UPPER(IF(A16="","",AUD48!G20))</f>
      </c>
      <c r="D16" s="26">
        <f>UPPER(IF(A16="","",IF(AUD48!H20="","",AUD48!H20)))</f>
      </c>
      <c r="E16" s="26">
        <f>IF(AUD48!$I20="","",AUD48!I20)</f>
      </c>
      <c r="F16" s="26"/>
      <c r="G16" s="26"/>
      <c r="H16" s="26"/>
      <c r="I16" s="27">
        <f>IF(A16="","",TEXT(AUD48!$H$4,"yyyymmdd"))</f>
      </c>
      <c r="J16" s="28">
        <f>IF(AUD48!$A20="","",TEXT(AUD48!A20,"000000"))</f>
      </c>
      <c r="K16" s="28">
        <f>IF(AUD48!$B20="","",TEXT(AUD48!B20,"00000"))</f>
      </c>
      <c r="L16" s="28">
        <f>IF(AUD48!$C20="","",AUD48!C20)</f>
      </c>
      <c r="M16" s="28">
        <f>IF(AUD48!$D20="","",AUD48!D20)</f>
      </c>
      <c r="N16" s="26">
        <f t="shared" si="1"/>
      </c>
      <c r="O16" s="26"/>
      <c r="P16" s="28">
        <f t="shared" si="2"/>
      </c>
      <c r="Q16" s="28">
        <f t="shared" si="3"/>
      </c>
      <c r="R16" s="28">
        <f t="shared" si="4"/>
      </c>
      <c r="S16" s="26"/>
      <c r="T16" s="26"/>
      <c r="U16" s="33">
        <f>IF(AUD48!E20="","",AUD48!E20)</f>
      </c>
      <c r="V16" s="33">
        <f>IF(AUD48!F20="","",AUD48!F20)</f>
      </c>
      <c r="W16" s="26"/>
      <c r="X16" s="26"/>
      <c r="Y16" s="26"/>
      <c r="Z16" s="26"/>
      <c r="AA16" s="26"/>
      <c r="AB16" s="26"/>
      <c r="AC16" s="26"/>
    </row>
    <row r="17" spans="1:29" ht="12.75">
      <c r="A17" s="26">
        <f>IF(AUD48!$A21="","","SYSTEM")</f>
      </c>
      <c r="B17" s="26">
        <f t="shared" si="0"/>
      </c>
      <c r="C17" s="26">
        <f>UPPER(IF(A17="","",AUD48!G21))</f>
      </c>
      <c r="D17" s="26">
        <f>UPPER(IF(A17="","",IF(AUD48!H21="","",AUD48!H21)))</f>
      </c>
      <c r="E17" s="26">
        <f>IF(AUD48!$I21="","",AUD48!I21)</f>
      </c>
      <c r="F17" s="26"/>
      <c r="G17" s="26"/>
      <c r="H17" s="26"/>
      <c r="I17" s="27">
        <f>IF(A17="","",TEXT(AUD48!$H$4,"yyyymmdd"))</f>
      </c>
      <c r="J17" s="28">
        <f>IF(AUD48!$A21="","",TEXT(AUD48!A21,"000000"))</f>
      </c>
      <c r="K17" s="28">
        <f>IF(AUD48!$B21="","",TEXT(AUD48!B21,"00000"))</f>
      </c>
      <c r="L17" s="28">
        <f>IF(AUD48!$C21="","",AUD48!C21)</f>
      </c>
      <c r="M17" s="28">
        <f>IF(AUD48!$D21="","",AUD48!D21)</f>
      </c>
      <c r="N17" s="26">
        <f t="shared" si="1"/>
      </c>
      <c r="O17" s="26"/>
      <c r="P17" s="28">
        <f t="shared" si="2"/>
      </c>
      <c r="Q17" s="28">
        <f t="shared" si="3"/>
      </c>
      <c r="R17" s="28">
        <f t="shared" si="4"/>
      </c>
      <c r="S17" s="26"/>
      <c r="T17" s="26"/>
      <c r="U17" s="33">
        <f>IF(AUD48!E21="","",AUD48!E21)</f>
      </c>
      <c r="V17" s="33">
        <f>IF(AUD48!F21="","",AUD48!F21)</f>
      </c>
      <c r="W17" s="26"/>
      <c r="X17" s="26"/>
      <c r="Y17" s="26"/>
      <c r="Z17" s="26"/>
      <c r="AA17" s="26"/>
      <c r="AB17" s="26"/>
      <c r="AC17" s="26"/>
    </row>
    <row r="18" spans="1:29" ht="12.75">
      <c r="A18" s="26">
        <f>IF(AUD48!$A22="","","SYSTEM")</f>
      </c>
      <c r="B18" s="26">
        <f t="shared" si="0"/>
      </c>
      <c r="C18" s="26">
        <f>UPPER(IF(A18="","",AUD48!G22))</f>
      </c>
      <c r="D18" s="26">
        <f>UPPER(IF(A18="","",IF(AUD48!H22="","",AUD48!H22)))</f>
      </c>
      <c r="E18" s="26">
        <f>IF(AUD48!$I22="","",AUD48!I22)</f>
      </c>
      <c r="F18" s="26"/>
      <c r="G18" s="26"/>
      <c r="H18" s="26"/>
      <c r="I18" s="27">
        <f>IF(A18="","",TEXT(AUD48!$H$4,"yyyymmdd"))</f>
      </c>
      <c r="J18" s="28">
        <f>IF(AUD48!$A22="","",TEXT(AUD48!A22,"000000"))</f>
      </c>
      <c r="K18" s="28">
        <f>IF(AUD48!$B22="","",TEXT(AUD48!B22,"00000"))</f>
      </c>
      <c r="L18" s="28">
        <f>IF(AUD48!$C22="","",AUD48!C22)</f>
      </c>
      <c r="M18" s="28">
        <f>IF(AUD48!$D22="","",AUD48!D22)</f>
      </c>
      <c r="N18" s="26">
        <f t="shared" si="1"/>
      </c>
      <c r="O18" s="26"/>
      <c r="P18" s="28">
        <f t="shared" si="2"/>
      </c>
      <c r="Q18" s="28">
        <f t="shared" si="3"/>
      </c>
      <c r="R18" s="28">
        <f t="shared" si="4"/>
      </c>
      <c r="S18" s="26"/>
      <c r="T18" s="26"/>
      <c r="U18" s="33">
        <f>IF(AUD48!E22="","",AUD48!E22)</f>
      </c>
      <c r="V18" s="33">
        <f>IF(AUD48!F22="","",AUD48!F22)</f>
      </c>
      <c r="W18" s="26"/>
      <c r="X18" s="26"/>
      <c r="Y18" s="26"/>
      <c r="Z18" s="26"/>
      <c r="AA18" s="26"/>
      <c r="AB18" s="26"/>
      <c r="AC18" s="26"/>
    </row>
    <row r="19" spans="1:29" ht="12.75">
      <c r="A19" s="26">
        <f>IF(AUD48!$A23="","","SYSTEM")</f>
      </c>
      <c r="B19" s="26">
        <f t="shared" si="0"/>
      </c>
      <c r="C19" s="26">
        <f>UPPER(IF(A19="","",AUD48!G23))</f>
      </c>
      <c r="D19" s="26">
        <f>UPPER(IF(A19="","",IF(AUD48!H23="","",AUD48!H23)))</f>
      </c>
      <c r="E19" s="26">
        <f>IF(AUD48!$I23="","",AUD48!I23)</f>
      </c>
      <c r="F19" s="26"/>
      <c r="G19" s="26"/>
      <c r="H19" s="26"/>
      <c r="I19" s="27">
        <f>IF(A19="","",TEXT(AUD48!$H$4,"yyyymmdd"))</f>
      </c>
      <c r="J19" s="28">
        <f>IF(AUD48!$A23="","",TEXT(AUD48!A23,"000000"))</f>
      </c>
      <c r="K19" s="28">
        <f>IF(AUD48!$B23="","",TEXT(AUD48!B23,"00000"))</f>
      </c>
      <c r="L19" s="28">
        <f>IF(AUD48!$C23="","",AUD48!C23)</f>
      </c>
      <c r="M19" s="28">
        <f>IF(AUD48!$D23="","",AUD48!D23)</f>
      </c>
      <c r="N19" s="26">
        <f t="shared" si="1"/>
      </c>
      <c r="O19" s="26"/>
      <c r="P19" s="28">
        <f t="shared" si="2"/>
      </c>
      <c r="Q19" s="28">
        <f t="shared" si="3"/>
      </c>
      <c r="R19" s="28">
        <f t="shared" si="4"/>
      </c>
      <c r="S19" s="26"/>
      <c r="T19" s="26"/>
      <c r="U19" s="33">
        <f>IF(AUD48!E23="","",AUD48!E23)</f>
      </c>
      <c r="V19" s="33">
        <f>IF(AUD48!F23="","",AUD48!F23)</f>
      </c>
      <c r="W19" s="26"/>
      <c r="X19" s="26"/>
      <c r="Y19" s="26"/>
      <c r="Z19" s="26"/>
      <c r="AA19" s="26"/>
      <c r="AB19" s="26"/>
      <c r="AC19" s="26"/>
    </row>
    <row r="20" spans="1:29" ht="12.75">
      <c r="A20" s="26">
        <f>IF(AUD48!$A24="","","SYSTEM")</f>
      </c>
      <c r="B20" s="26">
        <f t="shared" si="0"/>
      </c>
      <c r="C20" s="26">
        <f>UPPER(IF(A20="","",AUD48!G24))</f>
      </c>
      <c r="D20" s="26">
        <f>UPPER(IF(A20="","",IF(AUD48!H24="","",AUD48!H24)))</f>
      </c>
      <c r="E20" s="26">
        <f>IF(AUD48!$I24="","",AUD48!I24)</f>
      </c>
      <c r="F20" s="26"/>
      <c r="G20" s="26"/>
      <c r="H20" s="26"/>
      <c r="I20" s="27">
        <f>IF(A20="","",TEXT(AUD48!$H$4,"yyyymmdd"))</f>
      </c>
      <c r="J20" s="28">
        <f>IF(AUD48!$A24="","",TEXT(AUD48!A24,"000000"))</f>
      </c>
      <c r="K20" s="28">
        <f>IF(AUD48!$B24="","",TEXT(AUD48!B24,"00000"))</f>
      </c>
      <c r="L20" s="28">
        <f>IF(AUD48!$C24="","",AUD48!C24)</f>
      </c>
      <c r="M20" s="28">
        <f>IF(AUD48!$D24="","",AUD48!D24)</f>
      </c>
      <c r="N20" s="26">
        <f t="shared" si="1"/>
      </c>
      <c r="O20" s="26"/>
      <c r="P20" s="28">
        <f t="shared" si="2"/>
      </c>
      <c r="Q20" s="28">
        <f t="shared" si="3"/>
      </c>
      <c r="R20" s="28">
        <f t="shared" si="4"/>
      </c>
      <c r="S20" s="26"/>
      <c r="T20" s="26"/>
      <c r="U20" s="33">
        <f>IF(AUD48!E24="","",AUD48!E24)</f>
      </c>
      <c r="V20" s="33">
        <f>IF(AUD48!F24="","",AUD48!F24)</f>
      </c>
      <c r="W20" s="26"/>
      <c r="X20" s="26"/>
      <c r="Y20" s="26"/>
      <c r="Z20" s="26"/>
      <c r="AA20" s="26"/>
      <c r="AB20" s="26"/>
      <c r="AC20" s="26"/>
    </row>
    <row r="21" spans="1:29" ht="12.75">
      <c r="A21" s="26">
        <f>IF(AUD48!$A25="","","SYSTEM")</f>
      </c>
      <c r="B21" s="26">
        <f t="shared" si="0"/>
      </c>
      <c r="C21" s="26">
        <f>UPPER(IF(A21="","",AUD48!G25))</f>
      </c>
      <c r="D21" s="26">
        <f>UPPER(IF(A21="","",IF(AUD48!H25="","",AUD48!H25)))</f>
      </c>
      <c r="E21" s="26">
        <f>IF(AUD48!$I25="","",AUD48!I25)</f>
      </c>
      <c r="F21" s="26"/>
      <c r="G21" s="26"/>
      <c r="H21" s="26"/>
      <c r="I21" s="27">
        <f>IF(A21="","",TEXT(AUD48!$H$4,"yyyymmdd"))</f>
      </c>
      <c r="J21" s="28">
        <f>IF(AUD48!$A25="","",TEXT(AUD48!A25,"000000"))</f>
      </c>
      <c r="K21" s="28">
        <f>IF(AUD48!$B25="","",TEXT(AUD48!B25,"00000"))</f>
      </c>
      <c r="L21" s="28">
        <f>IF(AUD48!$C25="","",AUD48!C25)</f>
      </c>
      <c r="M21" s="28">
        <f>IF(AUD48!$D25="","",AUD48!D25)</f>
      </c>
      <c r="N21" s="26">
        <f t="shared" si="1"/>
      </c>
      <c r="O21" s="26"/>
      <c r="P21" s="28">
        <f t="shared" si="2"/>
      </c>
      <c r="Q21" s="28">
        <f t="shared" si="3"/>
      </c>
      <c r="R21" s="28">
        <f t="shared" si="4"/>
      </c>
      <c r="S21" s="26"/>
      <c r="T21" s="26"/>
      <c r="U21" s="33">
        <f>IF(AUD48!E25="","",AUD48!E25)</f>
      </c>
      <c r="V21" s="33">
        <f>IF(AUD48!F25="","",AUD48!F25)</f>
      </c>
      <c r="W21" s="26"/>
      <c r="X21" s="26"/>
      <c r="Y21" s="26"/>
      <c r="Z21" s="26"/>
      <c r="AA21" s="26"/>
      <c r="AB21" s="26"/>
      <c r="AC21" s="26"/>
    </row>
    <row r="22" spans="1:29" ht="12.75">
      <c r="A22" s="26">
        <f>IF(AUD48!$A26="","","SYSTEM")</f>
      </c>
      <c r="B22" s="26">
        <f t="shared" si="0"/>
      </c>
      <c r="C22" s="26">
        <f>UPPER(IF(A22="","",AUD48!G26))</f>
      </c>
      <c r="D22" s="26">
        <f>UPPER(IF(A22="","",IF(AUD48!H26="","",AUD48!H26)))</f>
      </c>
      <c r="E22" s="26">
        <f>IF(AUD48!$I26="","",AUD48!I26)</f>
      </c>
      <c r="F22" s="26"/>
      <c r="G22" s="26"/>
      <c r="H22" s="26"/>
      <c r="I22" s="27">
        <f>IF(A22="","",TEXT(AUD48!$H$4,"yyyymmdd"))</f>
      </c>
      <c r="J22" s="28">
        <f>IF(AUD48!$A26="","",TEXT(AUD48!A26,"000000"))</f>
      </c>
      <c r="K22" s="28">
        <f>IF(AUD48!$B26="","",TEXT(AUD48!B26,"00000"))</f>
      </c>
      <c r="L22" s="28">
        <f>IF(AUD48!$C26="","",AUD48!C26)</f>
      </c>
      <c r="M22" s="28">
        <f>IF(AUD48!$D26="","",AUD48!D26)</f>
      </c>
      <c r="N22" s="26">
        <f t="shared" si="1"/>
      </c>
      <c r="O22" s="26"/>
      <c r="P22" s="28">
        <f t="shared" si="2"/>
      </c>
      <c r="Q22" s="28">
        <f t="shared" si="3"/>
      </c>
      <c r="R22" s="28">
        <f t="shared" si="4"/>
      </c>
      <c r="S22" s="26"/>
      <c r="T22" s="26"/>
      <c r="U22" s="33">
        <f>IF(AUD48!E26="","",AUD48!E26)</f>
      </c>
      <c r="V22" s="33">
        <f>IF(AUD48!F26="","",AUD48!F26)</f>
      </c>
      <c r="W22" s="26"/>
      <c r="X22" s="26"/>
      <c r="Y22" s="26"/>
      <c r="Z22" s="26"/>
      <c r="AA22" s="26"/>
      <c r="AB22" s="26"/>
      <c r="AC22" s="26"/>
    </row>
    <row r="23" spans="1:29" ht="12.75">
      <c r="A23" s="26">
        <f>IF(AUD48!$A27="","","SYSTEM")</f>
      </c>
      <c r="B23" s="26">
        <f t="shared" si="0"/>
      </c>
      <c r="C23" s="26">
        <f>UPPER(IF(A23="","",AUD48!G27))</f>
      </c>
      <c r="D23" s="26">
        <f>UPPER(IF(A23="","",IF(AUD48!H27="","",AUD48!H27)))</f>
      </c>
      <c r="E23" s="26">
        <f>IF(AUD48!$I27="","",AUD48!I27)</f>
      </c>
      <c r="F23" s="26"/>
      <c r="G23" s="26"/>
      <c r="H23" s="26"/>
      <c r="I23" s="27">
        <f>IF(A23="","",TEXT(AUD48!$H$4,"yyyymmdd"))</f>
      </c>
      <c r="J23" s="28">
        <f>IF(AUD48!$A27="","",TEXT(AUD48!A27,"000000"))</f>
      </c>
      <c r="K23" s="28">
        <f>IF(AUD48!$B27="","",TEXT(AUD48!B27,"00000"))</f>
      </c>
      <c r="L23" s="28">
        <f>IF(AUD48!$C27="","",AUD48!C27)</f>
      </c>
      <c r="M23" s="28">
        <f>IF(AUD48!$D27="","",AUD48!D27)</f>
      </c>
      <c r="N23" s="26">
        <f t="shared" si="1"/>
      </c>
      <c r="O23" s="26"/>
      <c r="P23" s="28">
        <f t="shared" si="2"/>
      </c>
      <c r="Q23" s="28">
        <f t="shared" si="3"/>
      </c>
      <c r="R23" s="28">
        <f t="shared" si="4"/>
      </c>
      <c r="S23" s="26"/>
      <c r="T23" s="26"/>
      <c r="U23" s="33">
        <f>IF(AUD48!E27="","",AUD48!E27)</f>
      </c>
      <c r="V23" s="33">
        <f>IF(AUD48!F27="","",AUD48!F27)</f>
      </c>
      <c r="W23" s="26"/>
      <c r="X23" s="26"/>
      <c r="Y23" s="26"/>
      <c r="Z23" s="26"/>
      <c r="AA23" s="26"/>
      <c r="AB23" s="26"/>
      <c r="AC23" s="26"/>
    </row>
    <row r="24" spans="1:29" ht="12.75">
      <c r="A24" s="26">
        <f>IF(AUD48!$A28="","","SYSTEM")</f>
      </c>
      <c r="B24" s="26">
        <f t="shared" si="0"/>
      </c>
      <c r="C24" s="26">
        <f>UPPER(IF(A24="","",AUD48!G28))</f>
      </c>
      <c r="D24" s="26">
        <f>UPPER(IF(A24="","",IF(AUD48!H28="","",AUD48!H28)))</f>
      </c>
      <c r="E24" s="26">
        <f>IF(AUD48!$I28="","",AUD48!I28)</f>
      </c>
      <c r="F24" s="26"/>
      <c r="G24" s="26"/>
      <c r="H24" s="26"/>
      <c r="I24" s="27">
        <f>IF(A24="","",TEXT(AUD48!$H$4,"yyyymmdd"))</f>
      </c>
      <c r="J24" s="28">
        <f>IF(AUD48!$A28="","",TEXT(AUD48!A28,"000000"))</f>
      </c>
      <c r="K24" s="28">
        <f>IF(AUD48!$B28="","",TEXT(AUD48!B28,"00000"))</f>
      </c>
      <c r="L24" s="28">
        <f>IF(AUD48!$C28="","",AUD48!C28)</f>
      </c>
      <c r="M24" s="28">
        <f>IF(AUD48!$D28="","",AUD48!D28)</f>
      </c>
      <c r="N24" s="26">
        <f t="shared" si="1"/>
      </c>
      <c r="O24" s="26"/>
      <c r="P24" s="28">
        <f t="shared" si="2"/>
      </c>
      <c r="Q24" s="28">
        <f t="shared" si="3"/>
      </c>
      <c r="R24" s="28">
        <f t="shared" si="4"/>
      </c>
      <c r="S24" s="26"/>
      <c r="T24" s="26"/>
      <c r="U24" s="33">
        <f>IF(AUD48!E28="","",AUD48!E28)</f>
      </c>
      <c r="V24" s="33">
        <f>IF(AUD48!F28="","",AUD48!F28)</f>
      </c>
      <c r="W24" s="26"/>
      <c r="X24" s="26"/>
      <c r="Y24" s="26"/>
      <c r="Z24" s="26"/>
      <c r="AA24" s="26"/>
      <c r="AB24" s="26"/>
      <c r="AC24" s="26"/>
    </row>
    <row r="25" spans="1:29" ht="12.75">
      <c r="A25" s="26">
        <f>IF(AUD48!$A29="","","SYSTEM")</f>
      </c>
      <c r="B25" s="26">
        <f t="shared" si="0"/>
      </c>
      <c r="C25" s="26">
        <f>UPPER(IF(A25="","",AUD48!G29))</f>
      </c>
      <c r="D25" s="26">
        <f>UPPER(IF(A25="","",IF(AUD48!H29="","",AUD48!H29)))</f>
      </c>
      <c r="E25" s="26">
        <f>IF(AUD48!$I29="","",AUD48!I29)</f>
      </c>
      <c r="F25" s="26"/>
      <c r="G25" s="26"/>
      <c r="H25" s="26"/>
      <c r="I25" s="27">
        <f>IF(A25="","",TEXT(AUD48!$H$4,"yyyymmdd"))</f>
      </c>
      <c r="J25" s="28">
        <f>IF(AUD48!$A29="","",TEXT(AUD48!A29,"000000"))</f>
      </c>
      <c r="K25" s="28">
        <f>IF(AUD48!$B29="","",TEXT(AUD48!B29,"00000"))</f>
      </c>
      <c r="L25" s="28">
        <f>IF(AUD48!$C29="","",AUD48!C29)</f>
      </c>
      <c r="M25" s="28">
        <f>IF(AUD48!$D29="","",AUD48!D29)</f>
      </c>
      <c r="N25" s="26">
        <f t="shared" si="1"/>
      </c>
      <c r="O25" s="26"/>
      <c r="P25" s="28">
        <f t="shared" si="2"/>
      </c>
      <c r="Q25" s="28">
        <f t="shared" si="3"/>
      </c>
      <c r="R25" s="28">
        <f t="shared" si="4"/>
      </c>
      <c r="S25" s="26"/>
      <c r="T25" s="26"/>
      <c r="U25" s="33">
        <f>IF(AUD48!E29="","",AUD48!E29)</f>
      </c>
      <c r="V25" s="33">
        <f>IF(AUD48!F29="","",AUD48!F29)</f>
      </c>
      <c r="W25" s="26"/>
      <c r="X25" s="26"/>
      <c r="Y25" s="26"/>
      <c r="Z25" s="26"/>
      <c r="AA25" s="26"/>
      <c r="AB25" s="26"/>
      <c r="AC25" s="26"/>
    </row>
    <row r="26" spans="1:29" ht="12.75">
      <c r="A26" s="26">
        <f>IF(AUD48!$A30="","","SYSTEM")</f>
      </c>
      <c r="B26" s="26">
        <f t="shared" si="0"/>
      </c>
      <c r="C26" s="26">
        <f>UPPER(IF(A26="","",AUD48!G30))</f>
      </c>
      <c r="D26" s="26">
        <f>UPPER(IF(A26="","",IF(AUD48!H30="","",AUD48!H30)))</f>
      </c>
      <c r="E26" s="26">
        <f>IF(AUD48!$I30="","",AUD48!I30)</f>
      </c>
      <c r="F26" s="26"/>
      <c r="G26" s="26"/>
      <c r="H26" s="26"/>
      <c r="I26" s="27">
        <f>IF(A26="","",TEXT(AUD48!$H$4,"yyyymmdd"))</f>
      </c>
      <c r="J26" s="28">
        <f>IF(AUD48!$A30="","",TEXT(AUD48!A30,"000000"))</f>
      </c>
      <c r="K26" s="28">
        <f>IF(AUD48!$B30="","",TEXT(AUD48!B30,"00000"))</f>
      </c>
      <c r="L26" s="28">
        <f>IF(AUD48!$C30="","",AUD48!C30)</f>
      </c>
      <c r="M26" s="28">
        <f>IF(AUD48!$D30="","",AUD48!D30)</f>
      </c>
      <c r="N26" s="26">
        <f t="shared" si="1"/>
      </c>
      <c r="O26" s="26"/>
      <c r="P26" s="28">
        <f t="shared" si="2"/>
      </c>
      <c r="Q26" s="28">
        <f t="shared" si="3"/>
      </c>
      <c r="R26" s="28">
        <f t="shared" si="4"/>
      </c>
      <c r="S26" s="26"/>
      <c r="T26" s="26"/>
      <c r="U26" s="33">
        <f>IF(AUD48!E30="","",AUD48!E30)</f>
      </c>
      <c r="V26" s="33">
        <f>IF(AUD48!F30="","",AUD48!F30)</f>
      </c>
      <c r="W26" s="26"/>
      <c r="X26" s="26"/>
      <c r="Y26" s="26"/>
      <c r="Z26" s="26"/>
      <c r="AA26" s="26"/>
      <c r="AB26" s="26"/>
      <c r="AC26" s="26"/>
    </row>
    <row r="27" spans="1:29" ht="12.75">
      <c r="A27" s="26">
        <f>IF(AUD48!$A31="","","SYSTEM")</f>
      </c>
      <c r="B27" s="26">
        <f t="shared" si="0"/>
      </c>
      <c r="C27" s="26">
        <f>UPPER(IF(A27="","",AUD48!G31))</f>
      </c>
      <c r="D27" s="26">
        <f>UPPER(IF(A27="","",IF(AUD48!H31="","",AUD48!H31)))</f>
      </c>
      <c r="E27" s="26">
        <f>IF(AUD48!$I31="","",AUD48!I31)</f>
      </c>
      <c r="F27" s="26"/>
      <c r="G27" s="26"/>
      <c r="H27" s="26"/>
      <c r="I27" s="27">
        <f>IF(A27="","",TEXT(AUD48!$H$4,"yyyymmdd"))</f>
      </c>
      <c r="J27" s="28">
        <f>IF(AUD48!$A31="","",TEXT(AUD48!A31,"000000"))</f>
      </c>
      <c r="K27" s="28">
        <f>IF(AUD48!$B31="","",TEXT(AUD48!B31,"00000"))</f>
      </c>
      <c r="L27" s="28">
        <f>IF(AUD48!$C31="","",AUD48!C31)</f>
      </c>
      <c r="M27" s="28">
        <f>IF(AUD48!$D31="","",AUD48!D31)</f>
      </c>
      <c r="N27" s="26">
        <f t="shared" si="1"/>
      </c>
      <c r="O27" s="26"/>
      <c r="P27" s="28">
        <f t="shared" si="2"/>
      </c>
      <c r="Q27" s="28">
        <f t="shared" si="3"/>
      </c>
      <c r="R27" s="28">
        <f t="shared" si="4"/>
      </c>
      <c r="S27" s="26"/>
      <c r="T27" s="26"/>
      <c r="U27" s="33">
        <f>IF(AUD48!E31="","",AUD48!E31)</f>
      </c>
      <c r="V27" s="33">
        <f>IF(AUD48!F31="","",AUD48!F31)</f>
      </c>
      <c r="W27" s="26"/>
      <c r="X27" s="26"/>
      <c r="Y27" s="26"/>
      <c r="Z27" s="26"/>
      <c r="AA27" s="26"/>
      <c r="AB27" s="26"/>
      <c r="AC27" s="2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2015-04-28T22:50:52Z</dcterms:modified>
  <cp:category/>
  <cp:version/>
  <cp:contentType/>
  <cp:contentStatus/>
</cp:coreProperties>
</file>